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250" yWindow="255" windowWidth="12900" windowHeight="7800" tabRatio="932" firstSheet="11" activeTab="1"/>
  </bookViews>
  <sheets>
    <sheet name="جدول20)" sheetId="125" r:id="rId1"/>
    <sheet name="جدول 1" sheetId="107" r:id="rId2"/>
    <sheet name="جدول 2" sheetId="94" r:id="rId3"/>
    <sheet name="جدول 3" sheetId="95" r:id="rId4"/>
    <sheet name="جدول 4" sheetId="135" r:id="rId5"/>
    <sheet name="جدول 5" sheetId="136" r:id="rId6"/>
    <sheet name="جدول 6" sheetId="98" r:id="rId7"/>
    <sheet name="جدول 7" sheetId="99" r:id="rId8"/>
    <sheet name="جدول 8" sheetId="101" r:id="rId9"/>
    <sheet name="جدول 9" sheetId="102" r:id="rId10"/>
    <sheet name="جدول10" sheetId="103" r:id="rId11"/>
    <sheet name="تابع جدول 10" sheetId="104" r:id="rId12"/>
    <sheet name="جدول 11" sheetId="105" r:id="rId13"/>
    <sheet name="تابع جدول 11" sheetId="106" r:id="rId14"/>
    <sheet name="جدول 12" sheetId="108" r:id="rId15"/>
    <sheet name="جدول 13" sheetId="109" r:id="rId16"/>
    <sheet name="نينوى" sheetId="133" r:id="rId17"/>
    <sheet name="كركوك " sheetId="134" r:id="rId18"/>
    <sheet name="ديالى" sheetId="114" r:id="rId19"/>
    <sheet name="الانبار" sheetId="127" r:id="rId20"/>
    <sheet name="بغداد" sheetId="115" r:id="rId21"/>
    <sheet name="بابل" sheetId="116" r:id="rId22"/>
    <sheet name="كربلاء" sheetId="128" r:id="rId23"/>
    <sheet name="واسط" sheetId="117" r:id="rId24"/>
    <sheet name="صلاح الدين" sheetId="129" r:id="rId25"/>
    <sheet name="النجف" sheetId="119" r:id="rId26"/>
    <sheet name="القادسية" sheetId="120" r:id="rId27"/>
    <sheet name="المثنى" sheetId="121" r:id="rId28"/>
    <sheet name="ذي قار" sheetId="122" r:id="rId29"/>
    <sheet name="ميسان" sheetId="123" r:id="rId30"/>
    <sheet name="البصرة" sheetId="124" r:id="rId31"/>
    <sheet name="Sheet1" sheetId="126" r:id="rId32"/>
  </sheets>
  <definedNames>
    <definedName name="_xlnm.Print_Area" localSheetId="19">الانبار!$A$1:$I$12</definedName>
    <definedName name="_xlnm.Print_Area" localSheetId="30">البصرة!$A$1:$J$16</definedName>
    <definedName name="_xlnm.Print_Area" localSheetId="26">القادسية!$A$1:$K$14</definedName>
    <definedName name="_xlnm.Print_Area" localSheetId="27">المثنى!$A$1:$I$16</definedName>
    <definedName name="_xlnm.Print_Area" localSheetId="25">النجف!$A$1:$I$18</definedName>
    <definedName name="_xlnm.Print_Area" localSheetId="21">بابل!$A$2:$F$16</definedName>
    <definedName name="_xlnm.Print_Area" localSheetId="20">بغداد!$B$1:$S$26</definedName>
    <definedName name="_xlnm.Print_Area" localSheetId="11">'تابع جدول 10'!$A$1:$L$21</definedName>
    <definedName name="_xlnm.Print_Area" localSheetId="13">'تابع جدول 11'!$A$1:$I$28</definedName>
    <definedName name="_xlnm.Print_Area" localSheetId="1">'جدول 1'!$A$1:$J$51</definedName>
    <definedName name="_xlnm.Print_Area" localSheetId="12">'جدول 11'!$A$1:$L$34</definedName>
    <definedName name="_xlnm.Print_Area" localSheetId="14">'جدول 12'!$A$1:$K$23</definedName>
    <definedName name="_xlnm.Print_Area" localSheetId="15">'جدول 13'!$A$1:$N$34</definedName>
    <definedName name="_xlnm.Print_Area" localSheetId="2">'جدول 2'!$A$1:$AF$29</definedName>
    <definedName name="_xlnm.Print_Area" localSheetId="3">'جدول 3'!$A$1:$O$39</definedName>
    <definedName name="_xlnm.Print_Area" localSheetId="4">'جدول 4'!$A$1:$L$20</definedName>
    <definedName name="_xlnm.Print_Area" localSheetId="5">'جدول 5'!$A$1:$Q$10</definedName>
    <definedName name="_xlnm.Print_Area" localSheetId="6">'جدول 6'!$A$1:$O$24</definedName>
    <definedName name="_xlnm.Print_Area" localSheetId="7">'جدول 7'!$A$1:$O$31</definedName>
    <definedName name="_xlnm.Print_Area" localSheetId="8">'جدول 8'!$A$1:$M$27</definedName>
    <definedName name="_xlnm.Print_Area" localSheetId="9">'جدول 9'!$A$3:$M$31</definedName>
    <definedName name="_xlnm.Print_Area" localSheetId="10">جدول10!$A$1:$O$25</definedName>
    <definedName name="_xlnm.Print_Area" localSheetId="18">ديالى!$A$1:$J$17</definedName>
    <definedName name="_xlnm.Print_Area" localSheetId="28">'ذي قار'!$A$1:$G$11</definedName>
    <definedName name="_xlnm.Print_Area" localSheetId="24">'صلاح الدين'!$A$1:$K$17</definedName>
    <definedName name="_xlnm.Print_Area" localSheetId="22">كربلاء!$A$1:$K$15</definedName>
    <definedName name="_xlnm.Print_Area" localSheetId="29">ميسان!$A$1:$K$14</definedName>
    <definedName name="_xlnm.Print_Area" localSheetId="16">نينوى!$A$1:$J$26</definedName>
    <definedName name="_xlnm.Print_Area" localSheetId="23">واسط!$A$1:$H$20</definedName>
  </definedNames>
  <calcPr calcId="144525" calcMode="manual"/>
  <fileRecoveryPr autoRecover="0"/>
</workbook>
</file>

<file path=xl/calcChain.xml><?xml version="1.0" encoding="utf-8"?>
<calcChain xmlns="http://schemas.openxmlformats.org/spreadsheetml/2006/main">
  <c r="I15" i="107" l="1"/>
  <c r="I14" i="107"/>
  <c r="I12" i="107"/>
  <c r="I11" i="107"/>
  <c r="I10" i="107"/>
  <c r="J11" i="128" l="1"/>
  <c r="E20" i="108"/>
  <c r="K19" i="104"/>
  <c r="K18" i="104"/>
  <c r="K17" i="104"/>
  <c r="K16" i="104"/>
  <c r="K15" i="104"/>
  <c r="K14" i="104"/>
  <c r="K13" i="104"/>
  <c r="K12" i="104"/>
  <c r="K11" i="104"/>
  <c r="K8" i="104"/>
  <c r="K7" i="104"/>
  <c r="L21" i="101"/>
  <c r="L20" i="101"/>
  <c r="L19" i="101"/>
  <c r="L18" i="101"/>
  <c r="L17" i="101"/>
  <c r="L16" i="101"/>
  <c r="L15" i="101"/>
  <c r="L14" i="101"/>
  <c r="L13" i="101"/>
  <c r="L12" i="101"/>
  <c r="L11" i="101"/>
  <c r="L10" i="101"/>
  <c r="L9" i="101"/>
  <c r="L8" i="101"/>
  <c r="L7" i="101"/>
  <c r="K21" i="101"/>
  <c r="K20" i="101"/>
  <c r="K19" i="101"/>
  <c r="K18" i="101"/>
  <c r="K17" i="101"/>
  <c r="K16" i="101"/>
  <c r="K15" i="101"/>
  <c r="K14" i="101"/>
  <c r="K13" i="101"/>
  <c r="K12" i="101"/>
  <c r="K11" i="101"/>
  <c r="K10" i="101"/>
  <c r="K9" i="101"/>
  <c r="K8" i="101"/>
  <c r="K7" i="101"/>
  <c r="M7" i="99"/>
  <c r="D24" i="99"/>
  <c r="E24" i="99"/>
  <c r="F24" i="99"/>
  <c r="G24" i="99"/>
  <c r="H24" i="99"/>
  <c r="I24" i="99"/>
  <c r="J24" i="99"/>
  <c r="K24" i="99"/>
  <c r="L24" i="99"/>
  <c r="M24" i="99"/>
  <c r="N6" i="99"/>
  <c r="N23" i="99"/>
  <c r="N22" i="99"/>
  <c r="N21" i="99"/>
  <c r="N20" i="99"/>
  <c r="N19" i="99"/>
  <c r="N18" i="99"/>
  <c r="N17" i="99"/>
  <c r="N16" i="99"/>
  <c r="N15" i="99"/>
  <c r="N14" i="99"/>
  <c r="N13" i="99"/>
  <c r="N24" i="99" s="1"/>
  <c r="N12" i="99"/>
  <c r="N11" i="99"/>
  <c r="N10" i="99"/>
  <c r="N9" i="99"/>
  <c r="N8" i="99"/>
  <c r="N7" i="99"/>
  <c r="N5" i="99"/>
  <c r="M23" i="99"/>
  <c r="M22" i="99"/>
  <c r="M21" i="99"/>
  <c r="M20" i="99"/>
  <c r="M19" i="99"/>
  <c r="M18" i="99"/>
  <c r="M17" i="99"/>
  <c r="M16" i="99"/>
  <c r="M15" i="99"/>
  <c r="M14" i="99"/>
  <c r="M13" i="99"/>
  <c r="M12" i="99"/>
  <c r="M11" i="99"/>
  <c r="M10" i="99"/>
  <c r="M9" i="99"/>
  <c r="M8" i="99"/>
  <c r="M6" i="99"/>
  <c r="N6" i="98"/>
  <c r="J20" i="98"/>
  <c r="D8" i="136"/>
  <c r="E8" i="136"/>
  <c r="F8" i="136"/>
  <c r="G8" i="136"/>
  <c r="J6" i="136"/>
  <c r="J8" i="136" s="1"/>
  <c r="I6" i="136"/>
  <c r="I8" i="136" s="1"/>
  <c r="C8" i="135"/>
  <c r="D8" i="135"/>
  <c r="E8" i="135"/>
  <c r="F8" i="135"/>
  <c r="J7" i="135"/>
  <c r="J8" i="135" s="1"/>
  <c r="I7" i="135"/>
  <c r="I8" i="135" s="1"/>
  <c r="H5" i="94"/>
  <c r="F19" i="94"/>
  <c r="M20" i="98" l="1"/>
  <c r="M6" i="98"/>
  <c r="M7" i="98"/>
  <c r="M8" i="98"/>
  <c r="M9" i="98"/>
  <c r="M10" i="98"/>
  <c r="M11" i="98"/>
  <c r="M12" i="98"/>
  <c r="M13" i="98"/>
  <c r="M14" i="98"/>
  <c r="M15" i="98"/>
  <c r="M16" i="98"/>
  <c r="M17" i="98"/>
  <c r="M18" i="98"/>
  <c r="M19" i="98"/>
  <c r="J9" i="124" l="1"/>
  <c r="J10" i="124"/>
  <c r="J11" i="124"/>
  <c r="J8" i="124"/>
  <c r="I9" i="124"/>
  <c r="I10" i="124"/>
  <c r="I11" i="124"/>
  <c r="I12" i="124"/>
  <c r="I8" i="124"/>
  <c r="I6" i="123"/>
  <c r="I7" i="123"/>
  <c r="I8" i="123"/>
  <c r="I9" i="123"/>
  <c r="I10" i="123"/>
  <c r="I5" i="123"/>
  <c r="H6" i="123"/>
  <c r="H7" i="123"/>
  <c r="H8" i="123"/>
  <c r="H9" i="123"/>
  <c r="H10" i="123"/>
  <c r="H5" i="123"/>
  <c r="H12" i="121"/>
  <c r="H7" i="121"/>
  <c r="H8" i="121"/>
  <c r="H9" i="121"/>
  <c r="H10" i="121"/>
  <c r="H11" i="121"/>
  <c r="H6" i="121"/>
  <c r="G7" i="121"/>
  <c r="G8" i="121"/>
  <c r="G9" i="121"/>
  <c r="G10" i="121"/>
  <c r="G11" i="121"/>
  <c r="G12" i="121"/>
  <c r="G13" i="121"/>
  <c r="G6" i="121"/>
  <c r="J8" i="120"/>
  <c r="J9" i="120"/>
  <c r="J10" i="120"/>
  <c r="J11" i="120"/>
  <c r="J7" i="120"/>
  <c r="I8" i="120"/>
  <c r="I9" i="120"/>
  <c r="I10" i="120"/>
  <c r="I11" i="120"/>
  <c r="I12" i="120"/>
  <c r="I7" i="120"/>
  <c r="H9" i="119"/>
  <c r="H10" i="119"/>
  <c r="H11" i="119"/>
  <c r="H12" i="119"/>
  <c r="H13" i="119"/>
  <c r="H14" i="119"/>
  <c r="H15" i="119"/>
  <c r="H8" i="119"/>
  <c r="G9" i="119"/>
  <c r="G10" i="119"/>
  <c r="G11" i="119"/>
  <c r="G12" i="119"/>
  <c r="G13" i="119"/>
  <c r="G14" i="119"/>
  <c r="G15" i="119"/>
  <c r="G8" i="119"/>
  <c r="F9" i="129"/>
  <c r="F10" i="129"/>
  <c r="F11" i="129"/>
  <c r="F8" i="129"/>
  <c r="E9" i="129"/>
  <c r="E10" i="129"/>
  <c r="E11" i="129"/>
  <c r="E12" i="129"/>
  <c r="E8" i="129"/>
  <c r="H9" i="117"/>
  <c r="H10" i="117"/>
  <c r="H11" i="117"/>
  <c r="H12" i="117"/>
  <c r="H13" i="117"/>
  <c r="H14" i="117"/>
  <c r="H15" i="117"/>
  <c r="H8" i="117"/>
  <c r="G9" i="117"/>
  <c r="G10" i="117"/>
  <c r="G11" i="117"/>
  <c r="G12" i="117"/>
  <c r="G13" i="117"/>
  <c r="G14" i="117"/>
  <c r="G15" i="117"/>
  <c r="G16" i="117"/>
  <c r="G8" i="117"/>
  <c r="E9" i="116"/>
  <c r="E8" i="116"/>
  <c r="D9" i="116"/>
  <c r="D10" i="116"/>
  <c r="D8" i="116"/>
  <c r="I11" i="115"/>
  <c r="I12" i="115"/>
  <c r="I13" i="115"/>
  <c r="I14" i="115"/>
  <c r="I15" i="115"/>
  <c r="I16" i="115"/>
  <c r="I17" i="115"/>
  <c r="I18" i="115"/>
  <c r="I19" i="115"/>
  <c r="I20" i="115"/>
  <c r="I21" i="115"/>
  <c r="I22" i="115"/>
  <c r="I10" i="115"/>
  <c r="H11" i="115"/>
  <c r="H12" i="115"/>
  <c r="H13" i="115"/>
  <c r="H14" i="115"/>
  <c r="H15" i="115"/>
  <c r="H16" i="115"/>
  <c r="H17" i="115"/>
  <c r="H18" i="115"/>
  <c r="H19" i="115"/>
  <c r="H20" i="115"/>
  <c r="H21" i="115"/>
  <c r="H22" i="115"/>
  <c r="H23" i="115"/>
  <c r="H10" i="115"/>
  <c r="H8" i="127"/>
  <c r="H9" i="127"/>
  <c r="H7" i="127"/>
  <c r="G8" i="127"/>
  <c r="G9" i="127"/>
  <c r="G7" i="127"/>
  <c r="H7" i="114"/>
  <c r="H8" i="114"/>
  <c r="H9" i="114"/>
  <c r="H10" i="114"/>
  <c r="H11" i="114"/>
  <c r="H12" i="114"/>
  <c r="H13" i="114"/>
  <c r="H6" i="114"/>
  <c r="G7" i="114"/>
  <c r="G8" i="114"/>
  <c r="G9" i="114"/>
  <c r="G10" i="114"/>
  <c r="G11" i="114"/>
  <c r="G12" i="114"/>
  <c r="G13" i="114"/>
  <c r="G6" i="114"/>
  <c r="F14" i="134"/>
  <c r="F15" i="134"/>
  <c r="F16" i="134"/>
  <c r="F13" i="134"/>
  <c r="E14" i="134"/>
  <c r="E15" i="134"/>
  <c r="E16" i="134"/>
  <c r="E13" i="134"/>
  <c r="J12" i="133"/>
  <c r="J13" i="133"/>
  <c r="J14" i="133"/>
  <c r="J15" i="133"/>
  <c r="J16" i="133"/>
  <c r="J17" i="133"/>
  <c r="J18" i="133"/>
  <c r="J19" i="133"/>
  <c r="J11" i="133"/>
  <c r="I12" i="133"/>
  <c r="I13" i="133"/>
  <c r="I14" i="133"/>
  <c r="I15" i="133"/>
  <c r="I16" i="133"/>
  <c r="I17" i="133"/>
  <c r="I18" i="133"/>
  <c r="I19" i="133"/>
  <c r="I11" i="133"/>
  <c r="M7" i="109"/>
  <c r="M8" i="109"/>
  <c r="M9" i="109"/>
  <c r="M10" i="109"/>
  <c r="M11" i="109"/>
  <c r="M12" i="109"/>
  <c r="M13" i="109"/>
  <c r="M14" i="109"/>
  <c r="M15" i="109"/>
  <c r="M16" i="109"/>
  <c r="M17" i="109"/>
  <c r="M18" i="109"/>
  <c r="M19" i="109"/>
  <c r="M20" i="109"/>
  <c r="M21" i="109"/>
  <c r="M22" i="109"/>
  <c r="M23" i="109"/>
  <c r="M24" i="109"/>
  <c r="M6" i="109"/>
  <c r="L7" i="109"/>
  <c r="L8" i="109"/>
  <c r="L9" i="109"/>
  <c r="L10" i="109"/>
  <c r="L11" i="109"/>
  <c r="L12" i="109"/>
  <c r="L13" i="109"/>
  <c r="L14" i="109"/>
  <c r="L15" i="109"/>
  <c r="L16" i="109"/>
  <c r="L17" i="109"/>
  <c r="L18" i="109"/>
  <c r="L19" i="109"/>
  <c r="L20" i="109"/>
  <c r="L21" i="109"/>
  <c r="L22" i="109"/>
  <c r="L23" i="109"/>
  <c r="L24" i="109"/>
  <c r="L25" i="109"/>
  <c r="L6" i="109"/>
  <c r="K7" i="108"/>
  <c r="K8" i="108"/>
  <c r="K9" i="108"/>
  <c r="K10" i="108"/>
  <c r="K11" i="108"/>
  <c r="K12" i="108"/>
  <c r="K13" i="108"/>
  <c r="K14" i="108"/>
  <c r="K15" i="108"/>
  <c r="K16" i="108"/>
  <c r="K17" i="108"/>
  <c r="K18" i="108"/>
  <c r="K19" i="108"/>
  <c r="K6" i="108"/>
  <c r="J7" i="108"/>
  <c r="J8" i="108"/>
  <c r="J9" i="108"/>
  <c r="J10" i="108"/>
  <c r="J11" i="108"/>
  <c r="J12" i="108"/>
  <c r="J13" i="108"/>
  <c r="J14" i="108"/>
  <c r="J15" i="108"/>
  <c r="J16" i="108"/>
  <c r="J17" i="108"/>
  <c r="J18" i="108"/>
  <c r="J19" i="108"/>
  <c r="J20" i="108"/>
  <c r="J6" i="108"/>
  <c r="H7" i="106"/>
  <c r="H8" i="106"/>
  <c r="H9" i="106"/>
  <c r="H10" i="106"/>
  <c r="H11" i="106"/>
  <c r="H12" i="106"/>
  <c r="H13" i="106"/>
  <c r="H14" i="106"/>
  <c r="H15" i="106"/>
  <c r="H16" i="106"/>
  <c r="H17" i="106"/>
  <c r="H18" i="106"/>
  <c r="H19" i="106"/>
  <c r="H20" i="106"/>
  <c r="H21" i="106"/>
  <c r="H22" i="106"/>
  <c r="H23" i="106"/>
  <c r="H24" i="106"/>
  <c r="H25" i="106"/>
  <c r="H6" i="106"/>
  <c r="K5" i="104"/>
  <c r="J6" i="104"/>
  <c r="J7" i="104"/>
  <c r="J8" i="104"/>
  <c r="J9" i="104"/>
  <c r="J10" i="104"/>
  <c r="J11" i="104"/>
  <c r="J12" i="104"/>
  <c r="J13" i="104"/>
  <c r="J14" i="104"/>
  <c r="J15" i="104"/>
  <c r="J16" i="104"/>
  <c r="J17" i="104"/>
  <c r="J18" i="104"/>
  <c r="J5" i="104"/>
  <c r="L19" i="103"/>
  <c r="J19" i="104" s="1"/>
  <c r="K8" i="102"/>
  <c r="K9" i="102"/>
  <c r="K10" i="102"/>
  <c r="K11" i="102"/>
  <c r="K12" i="102"/>
  <c r="K13" i="102"/>
  <c r="K14" i="102"/>
  <c r="K15" i="102"/>
  <c r="K16" i="102"/>
  <c r="K17" i="102"/>
  <c r="K18" i="102"/>
  <c r="K19" i="102"/>
  <c r="K20" i="102"/>
  <c r="K21" i="102"/>
  <c r="K22" i="102"/>
  <c r="K23" i="102"/>
  <c r="K24" i="102"/>
  <c r="K25" i="102"/>
  <c r="K26" i="102"/>
  <c r="K7" i="102"/>
  <c r="M5" i="99"/>
  <c r="N7" i="98"/>
  <c r="N8" i="98"/>
  <c r="N9" i="98"/>
  <c r="N10" i="98"/>
  <c r="N11" i="98"/>
  <c r="N12" i="98"/>
  <c r="N13" i="98"/>
  <c r="N14" i="98"/>
  <c r="N15" i="98"/>
  <c r="N16" i="98"/>
  <c r="N17" i="98"/>
  <c r="N18" i="98"/>
  <c r="N19" i="98"/>
  <c r="N20" i="98"/>
  <c r="G25" i="95"/>
  <c r="G7" i="95"/>
  <c r="G8" i="95"/>
  <c r="G9" i="95"/>
  <c r="G10" i="95"/>
  <c r="G11" i="95"/>
  <c r="G12" i="95"/>
  <c r="G13" i="95"/>
  <c r="G14" i="95"/>
  <c r="G15" i="95"/>
  <c r="G16" i="95"/>
  <c r="G17" i="95"/>
  <c r="G18" i="95"/>
  <c r="G19" i="95"/>
  <c r="G20" i="95"/>
  <c r="G21" i="95"/>
  <c r="G22" i="95"/>
  <c r="G23" i="95"/>
  <c r="G24" i="95"/>
  <c r="G6" i="95"/>
  <c r="H6" i="94"/>
  <c r="H7" i="94"/>
  <c r="H8" i="94"/>
  <c r="H9" i="94"/>
  <c r="H10" i="94"/>
  <c r="H11" i="94"/>
  <c r="H12" i="94"/>
  <c r="H13" i="94"/>
  <c r="H14" i="94"/>
  <c r="H15" i="94"/>
  <c r="H16" i="94"/>
  <c r="H17" i="94"/>
  <c r="H18" i="94"/>
  <c r="H20" i="94"/>
  <c r="H21" i="94"/>
  <c r="H22" i="94"/>
  <c r="H23" i="94"/>
  <c r="H24" i="94"/>
  <c r="H25" i="94"/>
  <c r="H26" i="94"/>
  <c r="H27" i="94"/>
  <c r="H28" i="94"/>
  <c r="G6" i="94"/>
  <c r="G7" i="94"/>
  <c r="G8" i="94"/>
  <c r="G9" i="94"/>
  <c r="G10" i="94"/>
  <c r="G11" i="94"/>
  <c r="G12" i="94"/>
  <c r="G13" i="94"/>
  <c r="G14" i="94"/>
  <c r="G15" i="94"/>
  <c r="G16" i="94"/>
  <c r="G17" i="94"/>
  <c r="G18" i="94"/>
  <c r="G5" i="94"/>
  <c r="N52" i="107" l="1"/>
  <c r="O52" i="107" l="1"/>
  <c r="P52" i="107"/>
  <c r="Q52" i="107"/>
  <c r="R52" i="107"/>
  <c r="S52" i="107"/>
  <c r="F11" i="128"/>
  <c r="D13" i="121"/>
  <c r="H13" i="121" s="1"/>
  <c r="H12" i="124"/>
  <c r="J12" i="124" s="1"/>
  <c r="G12" i="124"/>
  <c r="F12" i="124"/>
  <c r="E12" i="124"/>
  <c r="D12" i="124"/>
  <c r="C12" i="124"/>
  <c r="G10" i="123"/>
  <c r="F10" i="123"/>
  <c r="E10" i="123"/>
  <c r="C10" i="123"/>
  <c r="B10" i="123"/>
  <c r="F13" i="121"/>
  <c r="E13" i="121"/>
  <c r="C13" i="121"/>
  <c r="H12" i="120"/>
  <c r="J12" i="120" s="1"/>
  <c r="G12" i="120"/>
  <c r="F12" i="120"/>
  <c r="E12" i="120"/>
  <c r="D12" i="120"/>
  <c r="C12" i="120"/>
  <c r="F15" i="119"/>
  <c r="E15" i="119"/>
  <c r="D15" i="119"/>
  <c r="C15" i="119"/>
  <c r="D12" i="129"/>
  <c r="F12" i="129" s="1"/>
  <c r="C12" i="129"/>
  <c r="F16" i="117"/>
  <c r="H16" i="117" s="1"/>
  <c r="D16" i="117"/>
  <c r="C16" i="117"/>
  <c r="I11" i="128"/>
  <c r="H11" i="128"/>
  <c r="G11" i="128"/>
  <c r="E11" i="128"/>
  <c r="D11" i="128"/>
  <c r="C11" i="128"/>
  <c r="C10" i="116"/>
  <c r="E10" i="116" s="1"/>
  <c r="B10" i="116"/>
  <c r="G23" i="115"/>
  <c r="E23" i="115" l="1"/>
  <c r="I23" i="115" s="1"/>
  <c r="D23" i="115"/>
  <c r="F9" i="127"/>
  <c r="E9" i="127"/>
  <c r="D9" i="127"/>
  <c r="C9" i="127"/>
  <c r="F13" i="114"/>
  <c r="E13" i="114"/>
  <c r="D13" i="114"/>
  <c r="C13" i="114"/>
  <c r="D17" i="134"/>
  <c r="F17" i="134" s="1"/>
  <c r="C17" i="134"/>
  <c r="E17" i="134" s="1"/>
  <c r="D19" i="133"/>
  <c r="H19" i="133"/>
  <c r="G19" i="133"/>
  <c r="C19" i="133"/>
  <c r="K25" i="109"/>
  <c r="J25" i="109"/>
  <c r="E25" i="109"/>
  <c r="D25" i="109"/>
  <c r="C25" i="109"/>
  <c r="B25" i="109"/>
  <c r="I20" i="108"/>
  <c r="K20" i="108" s="1"/>
  <c r="H20" i="108"/>
  <c r="G20" i="108"/>
  <c r="F20" i="108"/>
  <c r="M25" i="109" l="1"/>
  <c r="D20" i="108"/>
  <c r="I25" i="106"/>
  <c r="G25" i="106"/>
  <c r="F25" i="106"/>
  <c r="L24" i="105"/>
  <c r="K24" i="105"/>
  <c r="J24" i="105"/>
  <c r="I24" i="105"/>
  <c r="H24" i="105"/>
  <c r="G24" i="105"/>
  <c r="F24" i="105"/>
  <c r="E24" i="105"/>
  <c r="D24" i="105"/>
  <c r="C24" i="105"/>
  <c r="I19" i="104"/>
  <c r="H19" i="104"/>
  <c r="F19" i="104"/>
  <c r="E19" i="104"/>
  <c r="D19" i="104"/>
  <c r="C19" i="104"/>
  <c r="M19" i="103"/>
  <c r="K19" i="103"/>
  <c r="J19" i="103"/>
  <c r="H19" i="103"/>
  <c r="G19" i="103"/>
  <c r="E19" i="103"/>
  <c r="D19" i="103"/>
  <c r="L26" i="102"/>
  <c r="J26" i="102"/>
  <c r="I26" i="102"/>
  <c r="H26" i="102"/>
  <c r="G26" i="102"/>
  <c r="F26" i="102"/>
  <c r="E26" i="102"/>
  <c r="D26" i="102"/>
  <c r="C26" i="102"/>
  <c r="J21" i="101"/>
  <c r="I21" i="101"/>
  <c r="H21" i="101"/>
  <c r="G21" i="101"/>
  <c r="F21" i="101"/>
  <c r="E21" i="101"/>
  <c r="D21" i="101"/>
  <c r="C21" i="101"/>
  <c r="C24" i="99" l="1"/>
  <c r="L20" i="98"/>
  <c r="K20" i="98"/>
  <c r="I20" i="98"/>
  <c r="H20" i="98"/>
  <c r="G20" i="98"/>
  <c r="F20" i="98"/>
  <c r="E20" i="98"/>
  <c r="D20" i="98"/>
  <c r="C20" i="98"/>
  <c r="H25" i="95"/>
  <c r="F25" i="95"/>
  <c r="E25" i="95"/>
  <c r="D25" i="95"/>
  <c r="C25" i="95"/>
  <c r="E19" i="94"/>
  <c r="D19" i="94"/>
  <c r="C19" i="94"/>
  <c r="G19" i="94" s="1"/>
  <c r="H19" i="94" l="1"/>
  <c r="E16" i="117"/>
  <c r="O5" i="99" l="1"/>
  <c r="H14" i="107"/>
  <c r="O27" i="99" l="1"/>
  <c r="F12" i="125" l="1"/>
  <c r="E12" i="125"/>
  <c r="D12" i="125"/>
  <c r="C12" i="125"/>
  <c r="H9" i="107" l="1"/>
  <c r="G9" i="107"/>
  <c r="D9" i="107"/>
  <c r="I9" i="107" s="1"/>
  <c r="H8" i="107"/>
  <c r="G8" i="107"/>
  <c r="D8" i="107"/>
  <c r="H7" i="107"/>
  <c r="G7" i="107"/>
  <c r="D7" i="107"/>
  <c r="I8" i="107" l="1"/>
  <c r="I7" i="107"/>
</calcChain>
</file>

<file path=xl/comments1.xml><?xml version="1.0" encoding="utf-8"?>
<comments xmlns="http://schemas.openxmlformats.org/spreadsheetml/2006/main">
  <authors>
    <author>Sahar Mohammad</author>
    <author>user</author>
  </authors>
  <commentList>
    <comment ref="J42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8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  <comment ref="M62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9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Sahar Mohammad</author>
    <author>user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Sahar Mohammad: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>
      <text>
        <r>
          <rPr>
            <b/>
            <sz val="9"/>
            <color indexed="81"/>
            <rFont val="Tahoma"/>
          </rPr>
          <t>user: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<sst xmlns="http://schemas.openxmlformats.org/spreadsheetml/2006/main" count="819" uniqueCount="222">
  <si>
    <t>المجموع</t>
  </si>
  <si>
    <t>ديالى</t>
  </si>
  <si>
    <t>بغداد</t>
  </si>
  <si>
    <t>بابل</t>
  </si>
  <si>
    <t>واسط</t>
  </si>
  <si>
    <t>ميسان</t>
  </si>
  <si>
    <t>البصرة</t>
  </si>
  <si>
    <t>المحافظــــــــة</t>
  </si>
  <si>
    <t>العدد</t>
  </si>
  <si>
    <t>المبلغ</t>
  </si>
  <si>
    <t>مجموع مقاولات الأبنية</t>
  </si>
  <si>
    <t>مجموع مقاولات الإنشاءات</t>
  </si>
  <si>
    <t>كركوك</t>
  </si>
  <si>
    <t>الوزارات</t>
  </si>
  <si>
    <t>مجموع مقاولات الابنية</t>
  </si>
  <si>
    <t>مجموع مقاولات الانشاءات</t>
  </si>
  <si>
    <t>وزارة الموارد المائية</t>
  </si>
  <si>
    <t>وزارة الكهرباء</t>
  </si>
  <si>
    <t>وزارة الزراعة</t>
  </si>
  <si>
    <t>وزارة التربية</t>
  </si>
  <si>
    <t>وزارة الصحة</t>
  </si>
  <si>
    <t>امانة بغداد</t>
  </si>
  <si>
    <t>وزارة شؤون المحافظات</t>
  </si>
  <si>
    <t>وزارة البلديات والاشغال</t>
  </si>
  <si>
    <t>وزارة الاعمار والاسكان</t>
  </si>
  <si>
    <t>المبلغ : مليون دينار</t>
  </si>
  <si>
    <t>أبنية صناعية</t>
  </si>
  <si>
    <t>أبنية صحية</t>
  </si>
  <si>
    <t>أبنية ثقافية</t>
  </si>
  <si>
    <t xml:space="preserve"> </t>
  </si>
  <si>
    <t xml:space="preserve">ابنية خدمية </t>
  </si>
  <si>
    <t>انشاءات زراعية</t>
  </si>
  <si>
    <t>نقل واتصالات</t>
  </si>
  <si>
    <t>الصناعة الاستخراجية</t>
  </si>
  <si>
    <t xml:space="preserve">وزارة النفط </t>
  </si>
  <si>
    <t>جدول (1)</t>
  </si>
  <si>
    <t>المجموع العام</t>
  </si>
  <si>
    <t>السنوات</t>
  </si>
  <si>
    <t>خطة</t>
  </si>
  <si>
    <t>الوزارة</t>
  </si>
  <si>
    <t>المبلغ : الف دينار</t>
  </si>
  <si>
    <t>المبلغ :الف دينار</t>
  </si>
  <si>
    <t>المبلغ:الف دينار</t>
  </si>
  <si>
    <t xml:space="preserve">جدول (4) </t>
  </si>
  <si>
    <t xml:space="preserve">(5) جدول </t>
  </si>
  <si>
    <t xml:space="preserve">(9) جدول </t>
  </si>
  <si>
    <t>وزارة التعليم العالي والبحث العلمي</t>
  </si>
  <si>
    <t xml:space="preserve">العدد             </t>
  </si>
  <si>
    <t>وزارة الهجرة والمهجريين</t>
  </si>
  <si>
    <t xml:space="preserve">المبلغ :الف دينار      </t>
  </si>
  <si>
    <t xml:space="preserve">عدد ومبلغ المقاولات المحالة حسب الوزارات ونوع الخطة والميزانية لمحافظة واسط لسنة  2015                                                                                                                                          </t>
  </si>
  <si>
    <t>جدول (2)</t>
  </si>
  <si>
    <t>الزراعة</t>
  </si>
  <si>
    <t>التحويلية</t>
  </si>
  <si>
    <t>النقل والمواصلات</t>
  </si>
  <si>
    <t>المحافظــــــة</t>
  </si>
  <si>
    <t>الانشاءات الزراعية</t>
  </si>
  <si>
    <t xml:space="preserve">(3) جدول </t>
  </si>
  <si>
    <t xml:space="preserve">(20) جدول </t>
  </si>
  <si>
    <t xml:space="preserve">المبلغ              </t>
  </si>
  <si>
    <t>نجف</t>
  </si>
  <si>
    <t>قادسية</t>
  </si>
  <si>
    <t>الوقف الشيعي</t>
  </si>
  <si>
    <t xml:space="preserve">المجموع </t>
  </si>
  <si>
    <t xml:space="preserve">      ذاتي</t>
  </si>
  <si>
    <t xml:space="preserve">    حكم محلي</t>
  </si>
  <si>
    <t xml:space="preserve">       ميزانية               </t>
  </si>
  <si>
    <t xml:space="preserve">المبلغ : الف دينار       </t>
  </si>
  <si>
    <t>تابع جدول (14)</t>
  </si>
  <si>
    <t>الانبار</t>
  </si>
  <si>
    <t>كربلاء</t>
  </si>
  <si>
    <t>صلاح الدين</t>
  </si>
  <si>
    <t>وزارة الصناعة والمعادن</t>
  </si>
  <si>
    <t>وزارة النفط</t>
  </si>
  <si>
    <t xml:space="preserve">        الماء والكهرباء</t>
  </si>
  <si>
    <t xml:space="preserve">       المجموع</t>
  </si>
  <si>
    <t xml:space="preserve">   المبلغ                 </t>
  </si>
  <si>
    <t xml:space="preserve">     المبلغ</t>
  </si>
  <si>
    <t xml:space="preserve">            المجموع</t>
  </si>
  <si>
    <t xml:space="preserve">  العدد</t>
  </si>
  <si>
    <t xml:space="preserve">          ميزانية                                            </t>
  </si>
  <si>
    <t xml:space="preserve">           المجموع</t>
  </si>
  <si>
    <t xml:space="preserve">                ميزانية </t>
  </si>
  <si>
    <t xml:space="preserve"> العدد</t>
  </si>
  <si>
    <t xml:space="preserve">      المجموع</t>
  </si>
  <si>
    <t>نينوى</t>
  </si>
  <si>
    <t>التجارة</t>
  </si>
  <si>
    <t>وزارو الزراعة</t>
  </si>
  <si>
    <t xml:space="preserve">العدد </t>
  </si>
  <si>
    <t xml:space="preserve">وزارة الاعمار والاسكان </t>
  </si>
  <si>
    <t>ذاتي</t>
  </si>
  <si>
    <t xml:space="preserve">        المجموع</t>
  </si>
  <si>
    <t xml:space="preserve">     المجموع</t>
  </si>
  <si>
    <t xml:space="preserve">      المبلغ</t>
  </si>
  <si>
    <t xml:space="preserve">   المبلغ</t>
  </si>
  <si>
    <t>حكم محلي</t>
  </si>
  <si>
    <t xml:space="preserve">    المبلغ</t>
  </si>
  <si>
    <t xml:space="preserve">                            المبلغ : الف دينار</t>
  </si>
  <si>
    <t xml:space="preserve">         المبلغ : الف دينار</t>
  </si>
  <si>
    <t xml:space="preserve">          المجموع</t>
  </si>
  <si>
    <t xml:space="preserve">    المبلغ  </t>
  </si>
  <si>
    <t xml:space="preserve">   أبنية  صحية</t>
  </si>
  <si>
    <t xml:space="preserve">   أبنية صناعية</t>
  </si>
  <si>
    <t xml:space="preserve">       أبنية  ثقافية</t>
  </si>
  <si>
    <t xml:space="preserve">     أبنية خدمية</t>
  </si>
  <si>
    <t xml:space="preserve">    المجموع</t>
  </si>
  <si>
    <t xml:space="preserve">      خدمية</t>
  </si>
  <si>
    <t>الصناعات الاستخراجية</t>
  </si>
  <si>
    <t xml:space="preserve">       حكم محلي</t>
  </si>
  <si>
    <t xml:space="preserve">      حكم محلي</t>
  </si>
  <si>
    <t xml:space="preserve">       المجموع              </t>
  </si>
  <si>
    <t xml:space="preserve">       الزراعة</t>
  </si>
  <si>
    <t xml:space="preserve">      الخدمات</t>
  </si>
  <si>
    <t xml:space="preserve">  المبلغ</t>
  </si>
  <si>
    <t>وزارة المالية</t>
  </si>
  <si>
    <t>المحافظة</t>
  </si>
  <si>
    <t>أبنية تجارية</t>
  </si>
  <si>
    <t>الصناعات التحويلية</t>
  </si>
  <si>
    <t xml:space="preserve">الصناعة التحويلية            الماء والكهرباء           النقل والمواصلات </t>
  </si>
  <si>
    <t>وزارة البلديات والاشغال العامة</t>
  </si>
  <si>
    <t xml:space="preserve">وزارة الزراعة  </t>
  </si>
  <si>
    <t xml:space="preserve">عدد ومبلغ المقاولات المحالة حسب الوزارة ونوع الخطة والميزانية لمحافظة ذي قار لسنة 2019                                                                                                                                       </t>
  </si>
  <si>
    <t xml:space="preserve">عدد مقاولات الابنية </t>
  </si>
  <si>
    <t>وزارة الشباب والرياضة</t>
  </si>
  <si>
    <t>ميزانية دولة</t>
  </si>
  <si>
    <t>وزارة الشباب زالرياضة</t>
  </si>
  <si>
    <t>وزارة المالبة</t>
  </si>
  <si>
    <t>وزارة الاعمار وارسكان</t>
  </si>
  <si>
    <t>النجف</t>
  </si>
  <si>
    <t>عدد مقاولات الابنية</t>
  </si>
  <si>
    <t>عدد مقاولات الانشاءات</t>
  </si>
  <si>
    <t xml:space="preserve">    ميزانية دولة</t>
  </si>
  <si>
    <t xml:space="preserve">        ذاتي</t>
  </si>
  <si>
    <t xml:space="preserve">      ميزانية                                         </t>
  </si>
  <si>
    <t xml:space="preserve"> وزارة الصناعة والمعادن</t>
  </si>
  <si>
    <t xml:space="preserve">(12) جدول </t>
  </si>
  <si>
    <t xml:space="preserve">   ميزانية دولة</t>
  </si>
  <si>
    <t>المثنى</t>
  </si>
  <si>
    <t>عدد ومبلغ المقاولات المحالة  في القطاع العام حسب المحافظة لسنة 2021</t>
  </si>
  <si>
    <t xml:space="preserve">عدد ومبلغ المقاولات المحالة في القطاع العام  حسب الوزارة لسنة 2021                                                                                                                                        </t>
  </si>
  <si>
    <t>وزارة البيئة</t>
  </si>
  <si>
    <t>وزارة العلوم والتكنلوجيا</t>
  </si>
  <si>
    <t>وزارة الاتصالات</t>
  </si>
  <si>
    <t>المحكمة الاتحادية العليا</t>
  </si>
  <si>
    <t>عدد ومبلغ مقاولات الابنية  غيرالسكنية المحالة في القطاع العام حسب المحافظة لسنة 2021</t>
  </si>
  <si>
    <t>عدد ومبلغ الابنية  غيرالسكنية المحالة في القطاع العام حسب الوزارات لسنة 2021</t>
  </si>
  <si>
    <t xml:space="preserve">عدد ومبلغ مقاولات الانشاءات المحالة في القطاع العام حسب الوزارة ونوع النشاط الاقتصادي لسنة 2021 </t>
  </si>
  <si>
    <t>وزارةا الشباب والرياضة</t>
  </si>
  <si>
    <t>عدد ومبلغ المقاولات المحالة حسب المحافظة ونوع النشاط الاقتصادي لسنة 2021</t>
  </si>
  <si>
    <t xml:space="preserve">عدد ومبلغ المقاولات المحالة حسب الوزارة  ونوع  النشاط الاقتصادي لسنة  2021 </t>
  </si>
  <si>
    <t>عدد ومبلغ المقاولات المحالة حسب االوزارة ونوع النشاط الاقتصادي لسنة 2021</t>
  </si>
  <si>
    <t xml:space="preserve">عدد ومبلغ المقاولات حسب المحافظة ونوع  الخطة والميزانية لسنة 2021                                                                                                                                          </t>
  </si>
  <si>
    <t xml:space="preserve">        عدد ومبلغ المقاولات المحالة حسب الوزارة  ونوع الخطة  والميزانية  لسنة 2021                                                                                                                                          </t>
  </si>
  <si>
    <t>عدد ومبلغ المقاولات المحالة حسب الوزارة ونوع الخطة والميزانية لمحافظة ديالى لسنة 2021</t>
  </si>
  <si>
    <t>وزارة شؤون المحاظات</t>
  </si>
  <si>
    <t>وزارة لاعمار والاسكان</t>
  </si>
  <si>
    <t xml:space="preserve">عدد ومبلغ المقاولات المحالة حسب الوزارة ونوع الخطة والميزانية لمحافظة الانبار لسنة 2021                                                                                                                                        </t>
  </si>
  <si>
    <t xml:space="preserve">عدد ومبلغ المقاولات المحالة حسب الوزارة  ونوع الخطة والميزانية لمحافظة بغداد لسنة 2021                                                                                                                                     </t>
  </si>
  <si>
    <t xml:space="preserve">عدد ومبلغ المقاولات المحالة حسب الوزارة  ونوع الخطة والميزانية لمحافظة بابل لسنة 2021                                                                                                                                           </t>
  </si>
  <si>
    <t>وزارة االموارد المائية</t>
  </si>
  <si>
    <t xml:space="preserve">عدد ومبلغ المقاولات المحالة حسب الوزارة  ونوع الخطة والميزانية لمحافظة كربلاء لسنة 2021                                                                                                                                           </t>
  </si>
  <si>
    <t>وزارة لنفط</t>
  </si>
  <si>
    <t xml:space="preserve">عدد ومبلغ المقاولات المحالة حسب الوزارة ونوع الخطة والميزانية لمحافظة النجف لسنة 2021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</si>
  <si>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القادسية لسنة 2021                                                                                                                                   </t>
  </si>
  <si>
    <t xml:space="preserve">       ميزانية                                 ذاتي</t>
  </si>
  <si>
    <t>وزارة الاعملر والاسكان</t>
  </si>
  <si>
    <t>وزارة البلديات</t>
  </si>
  <si>
    <t xml:space="preserve">عدد ومبلغ المقاولات المحالة حسب الوزارة ونوع الخطة والميزانية لمحافظة ميسان  لسنة 2021                                                                                                                                         </t>
  </si>
  <si>
    <t xml:space="preserve">  ميزانية                          ذاتي                  حكم محلي</t>
  </si>
  <si>
    <t xml:space="preserve">عدد ومبلغ المقاولات المحالة حسب الوزارة ونوع الخطة والميزانية لمحافظة البصرة لسنة 2021                                                                                                                                   </t>
  </si>
  <si>
    <t>ميزانية دولة                      ذاتي</t>
  </si>
  <si>
    <t xml:space="preserve">                   المبلغ : الف دينار</t>
  </si>
  <si>
    <t xml:space="preserve">عدد ومبلغ المقاولات المحالة حسب الوزارة  ونوع الخطة والميزانية لمحافظة المثنى لسنة  2021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</si>
  <si>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صلاح الدين  لسنة  2021                                                                                                                                          </t>
  </si>
  <si>
    <t xml:space="preserve">عدد ومبلغ المقاولات المحالة حسب الوزارة ونوع الخطة والميزانية لمحافظة واسط  لسنة  2021                                                                                                                                          </t>
  </si>
  <si>
    <t xml:space="preserve">       ميزانية دولة                 ذاتي</t>
  </si>
  <si>
    <t xml:space="preserve">           خطة</t>
  </si>
  <si>
    <t>تم حذف الاعمدة الصفرية لكل من  ( ذاتي - حكم محلي- عربي - أجنبي )</t>
  </si>
  <si>
    <t xml:space="preserve">عدد ومبلغ المقاولات المحالة حسب الوزارة ونوع الخطة والميزانية لمحافظة كركوك لسنة 2021  </t>
  </si>
  <si>
    <t xml:space="preserve">عدد ومبلغ المقاولات المحالة حسب الوزارة ونوع الخطة والميزانية لمحافظة نينوى لسنة 2021  </t>
  </si>
  <si>
    <t xml:space="preserve">     ذاتي</t>
  </si>
  <si>
    <t>عدد ومبلغ المقاولات المحالة حسب المحافظة ونوع النشاط  الاقتصادي لسنة 2021</t>
  </si>
  <si>
    <t xml:space="preserve">عدد ومبلغ مقاولات الانشاءات المحالة في القطاع العام حسب  المحافظة ونوع  النشاط الاقتصادي لسنة 2021 </t>
  </si>
  <si>
    <t xml:space="preserve">   النقل والاتصالات</t>
  </si>
  <si>
    <t xml:space="preserve">         الخدمية</t>
  </si>
  <si>
    <t xml:space="preserve">    الصناعة الاستخراجية</t>
  </si>
  <si>
    <t xml:space="preserve">     حكم محلي</t>
  </si>
  <si>
    <t xml:space="preserve">         ذاتي</t>
  </si>
  <si>
    <t xml:space="preserve">   ميزانية  دولة                  </t>
  </si>
  <si>
    <t xml:space="preserve">        ميزانية                      حكم محلي</t>
  </si>
  <si>
    <t>الابنية</t>
  </si>
  <si>
    <t>الانشاءات</t>
  </si>
  <si>
    <t>المؤشرات الرئيسية لمقاولات الابنية والانشاءات في القطاع العام للفترة   (2011 - 2021 )</t>
  </si>
  <si>
    <t xml:space="preserve">         التجارة                      </t>
  </si>
  <si>
    <t xml:space="preserve">       الخدمات</t>
  </si>
  <si>
    <t>عمارات سكنية</t>
  </si>
  <si>
    <t xml:space="preserve">         دور سكن </t>
  </si>
  <si>
    <t xml:space="preserve">        عمارات سكنية</t>
  </si>
  <si>
    <t>دورسكنية</t>
  </si>
  <si>
    <t xml:space="preserve"> جدول  (6)</t>
  </si>
  <si>
    <t>جدول (8)</t>
  </si>
  <si>
    <t>جدول  (13)</t>
  </si>
  <si>
    <t xml:space="preserve">    العدد</t>
  </si>
  <si>
    <t xml:space="preserve">       المبلغ</t>
  </si>
  <si>
    <t xml:space="preserve">عدد ومبلغ مقاولات الابنية السكنية المحالة في القطاع العام حسب المحافظة لسنة 2021 </t>
  </si>
  <si>
    <t xml:space="preserve">(7)جدول </t>
  </si>
  <si>
    <t xml:space="preserve">(10) جدول </t>
  </si>
  <si>
    <t xml:space="preserve">(10) تابع جدول </t>
  </si>
  <si>
    <t xml:space="preserve">(11) جدول </t>
  </si>
  <si>
    <t>تابع جدول  (11)</t>
  </si>
  <si>
    <t>1.968.578</t>
  </si>
  <si>
    <t>2.557.999</t>
  </si>
  <si>
    <t xml:space="preserve">       المجموع  الكلي            </t>
  </si>
  <si>
    <t>المجــــــــــــــــــموع الكلي</t>
  </si>
  <si>
    <t xml:space="preserve">(14) جدول </t>
  </si>
  <si>
    <t xml:space="preserve">(14) تابع جدول </t>
  </si>
  <si>
    <t xml:space="preserve">تابع جدول (14) </t>
  </si>
  <si>
    <t xml:space="preserve">تابع جدول (14)  </t>
  </si>
  <si>
    <t>تابع جدول(14)</t>
  </si>
  <si>
    <t>تابع جول(14)</t>
  </si>
  <si>
    <t>يتبع</t>
  </si>
  <si>
    <t xml:space="preserve">عدد ومبلغ مقاولات الابنية  السكنية المحالة في القطاع العام حسب الوزارة لسنة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</si>
</sst>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;_-@_-"/>
    <numFmt numFmtId="166" formatCode="_-[$£-809]* #,##0.00_-;\-[$£-809]* #,##0.00_-;_-[$£-809]* &quot;-&quot;??_-;_-@_-"/>
  </numFmts>
  <fonts count="42">
    <font>
      <sz val="10"/>
      <name val="Arial"/>
      <charset val="178"/>
    </font>
    <font>
      <b/>
      <sz val="11"/>
      <name val="Arial"/>
      <family val="2"/>
      <charset val="178"/>
    </font>
    <font>
      <sz val="8"/>
      <name val="Arial"/>
      <family val="2"/>
    </font>
    <font>
      <sz val="10"/>
      <name val="Al-Mohanad"/>
      <charset val="178"/>
    </font>
    <font>
      <b/>
      <sz val="11"/>
      <name val="Al-Mohanad"/>
      <charset val="178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Al-Mohanad"/>
    </font>
    <font>
      <b/>
      <sz val="11"/>
      <color indexed="8"/>
      <name val="Al-Mohanad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14"/>
      <name val="Al-Mohanad"/>
    </font>
    <font>
      <b/>
      <sz val="12"/>
      <name val="Al-Mohanad"/>
    </font>
    <font>
      <sz val="12"/>
      <name val="Al-Mohanad"/>
    </font>
    <font>
      <sz val="10"/>
      <name val="Al-Mohanad"/>
    </font>
    <font>
      <sz val="11"/>
      <name val="Al-Mohanad"/>
    </font>
    <font>
      <b/>
      <sz val="10"/>
      <name val="Al-Mohanad"/>
    </font>
    <font>
      <sz val="14"/>
      <name val="Al-Mohanad"/>
    </font>
    <font>
      <sz val="12"/>
      <name val="Al-Mohanadl"/>
    </font>
    <font>
      <sz val="10"/>
      <name val="Al-Mohanadl"/>
    </font>
    <font>
      <b/>
      <sz val="12"/>
      <name val="Al-Mohanadl"/>
    </font>
    <font>
      <b/>
      <sz val="12"/>
      <color indexed="8"/>
      <name val="Al-Mohanad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l-Mohanad"/>
    </font>
    <font>
      <sz val="10"/>
      <name val="Arial"/>
      <family val="2"/>
    </font>
    <font>
      <b/>
      <sz val="14"/>
      <name val="Al-Mohanad"/>
      <charset val="178"/>
    </font>
    <font>
      <sz val="10"/>
      <name val="Arial"/>
      <family val="2"/>
    </font>
    <font>
      <b/>
      <sz val="14"/>
      <name val="Al-Mohanadl"/>
    </font>
    <font>
      <b/>
      <sz val="10"/>
      <name val="Al-Mohanadl"/>
    </font>
    <font>
      <b/>
      <sz val="14"/>
      <color rgb="FF000000"/>
      <name val="Calibri"/>
      <family val="2"/>
    </font>
    <font>
      <sz val="14"/>
      <name val="Arial"/>
      <family val="2"/>
    </font>
    <font>
      <sz val="9"/>
      <color indexed="81"/>
      <name val="Tahoma"/>
    </font>
    <font>
      <b/>
      <sz val="9"/>
      <color indexed="81"/>
      <name val="Tahoma"/>
    </font>
    <font>
      <sz val="10"/>
      <color indexed="8"/>
      <name val="Arial"/>
      <family val="2"/>
    </font>
    <font>
      <b/>
      <sz val="14"/>
      <color indexed="8"/>
      <name val="Al-Mohanad"/>
    </font>
    <font>
      <b/>
      <sz val="16"/>
      <name val="Al-Mohanad"/>
    </font>
    <font>
      <sz val="10"/>
      <color theme="0"/>
      <name val="Al-Mohanad"/>
    </font>
    <font>
      <sz val="10"/>
      <name val="Arial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5">
    <xf numFmtId="0" fontId="0" fillId="0" borderId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7" fillId="0" borderId="0"/>
    <xf numFmtId="9" fontId="41" fillId="0" borderId="0" applyFont="0" applyFill="0" applyBorder="0" applyAlignment="0" applyProtection="0"/>
  </cellStyleXfs>
  <cellXfs count="64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9" fillId="0" borderId="0" xfId="0" applyFont="1"/>
    <xf numFmtId="0" fontId="5" fillId="0" borderId="6" xfId="0" applyFont="1" applyFill="1" applyBorder="1" applyAlignment="1">
      <alignment vertical="center" wrapText="1"/>
    </xf>
    <xf numFmtId="3" fontId="0" fillId="0" borderId="0" xfId="0" applyNumberFormat="1"/>
    <xf numFmtId="3" fontId="5" fillId="3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Fill="1" applyBorder="1"/>
    <xf numFmtId="0" fontId="0" fillId="2" borderId="0" xfId="0" applyFill="1"/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6" fillId="0" borderId="0" xfId="0" applyFont="1"/>
    <xf numFmtId="0" fontId="19" fillId="0" borderId="0" xfId="0" applyFont="1"/>
    <xf numFmtId="0" fontId="14" fillId="0" borderId="0" xfId="0" applyFont="1" applyFill="1" applyAlignment="1">
      <alignment vertical="center" wrapText="1"/>
    </xf>
    <xf numFmtId="0" fontId="16" fillId="2" borderId="0" xfId="0" applyFont="1" applyFill="1"/>
    <xf numFmtId="0" fontId="16" fillId="2" borderId="0" xfId="0" applyFont="1" applyFill="1" applyAlignment="1">
      <alignment vertical="center" wrapText="1"/>
    </xf>
    <xf numFmtId="3" fontId="16" fillId="0" borderId="0" xfId="0" applyNumberFormat="1" applyFont="1"/>
    <xf numFmtId="1" fontId="16" fillId="0" borderId="0" xfId="0" applyNumberFormat="1" applyFont="1"/>
    <xf numFmtId="3" fontId="7" fillId="2" borderId="5" xfId="0" applyNumberFormat="1" applyFont="1" applyFill="1" applyBorder="1" applyAlignment="1">
      <alignment vertical="center" wrapText="1"/>
    </xf>
    <xf numFmtId="1" fontId="16" fillId="2" borderId="0" xfId="0" applyNumberFormat="1" applyFont="1" applyFill="1"/>
    <xf numFmtId="0" fontId="16" fillId="3" borderId="0" xfId="0" applyFont="1" applyFill="1"/>
    <xf numFmtId="1" fontId="16" fillId="0" borderId="0" xfId="0" applyNumberFormat="1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1" fontId="7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/>
    <xf numFmtId="0" fontId="16" fillId="0" borderId="0" xfId="0" applyFont="1" applyAlignment="1"/>
    <xf numFmtId="0" fontId="18" fillId="0" borderId="0" xfId="0" applyFont="1"/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0" xfId="0" applyFont="1" applyFill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/>
    <xf numFmtId="3" fontId="7" fillId="3" borderId="1" xfId="0" applyNumberFormat="1" applyFont="1" applyFill="1" applyBorder="1" applyAlignment="1">
      <alignment vertical="center" wrapText="1"/>
    </xf>
    <xf numFmtId="0" fontId="16" fillId="0" borderId="0" xfId="0" applyFont="1" applyBorder="1" applyAlignment="1"/>
    <xf numFmtId="0" fontId="14" fillId="0" borderId="0" xfId="0" applyFont="1" applyFill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3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/>
    <xf numFmtId="3" fontId="14" fillId="0" borderId="0" xfId="0" applyNumberFormat="1" applyFont="1" applyFill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22" fillId="0" borderId="0" xfId="0" applyFont="1" applyFill="1" applyAlignment="1">
      <alignment vertical="center" wrapText="1"/>
    </xf>
    <xf numFmtId="3" fontId="14" fillId="3" borderId="5" xfId="0" applyNumberFormat="1" applyFont="1" applyFill="1" applyBorder="1" applyAlignment="1">
      <alignment vertical="center" wrapText="1" readingOrder="1"/>
    </xf>
    <xf numFmtId="0" fontId="23" fillId="2" borderId="1" xfId="0" applyFont="1" applyFill="1" applyBorder="1" applyAlignment="1">
      <alignment horizontal="right" vertical="center" wrapText="1"/>
    </xf>
    <xf numFmtId="3" fontId="23" fillId="2" borderId="5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 indent="1"/>
    </xf>
    <xf numFmtId="0" fontId="16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right" indent="1"/>
    </xf>
    <xf numFmtId="0" fontId="22" fillId="0" borderId="0" xfId="0" applyFont="1" applyFill="1" applyAlignment="1">
      <alignment horizontal="right" vertical="center" wrapText="1" indent="1"/>
    </xf>
    <xf numFmtId="0" fontId="21" fillId="0" borderId="0" xfId="0" applyFont="1" applyAlignment="1">
      <alignment horizontal="right" indent="1"/>
    </xf>
    <xf numFmtId="0" fontId="14" fillId="0" borderId="0" xfId="0" applyFont="1" applyFill="1" applyAlignment="1">
      <alignment horizontal="right" vertical="center" wrapText="1" indent="1"/>
    </xf>
    <xf numFmtId="0" fontId="16" fillId="0" borderId="0" xfId="0" applyFont="1" applyAlignment="1">
      <alignment horizontal="right" vertical="center" wrapText="1" indent="2"/>
    </xf>
    <xf numFmtId="0" fontId="16" fillId="0" borderId="0" xfId="0" applyFont="1" applyBorder="1" applyAlignment="1">
      <alignment horizontal="right" vertical="center" wrapText="1" indent="2"/>
    </xf>
    <xf numFmtId="0" fontId="15" fillId="0" borderId="0" xfId="0" applyFont="1" applyAlignment="1">
      <alignment horizontal="right" indent="1"/>
    </xf>
    <xf numFmtId="3" fontId="15" fillId="0" borderId="0" xfId="0" applyNumberFormat="1" applyFont="1" applyAlignment="1">
      <alignment horizontal="right" indent="1"/>
    </xf>
    <xf numFmtId="0" fontId="14" fillId="3" borderId="4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 indent="1"/>
    </xf>
    <xf numFmtId="0" fontId="17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 indent="1"/>
    </xf>
    <xf numFmtId="3" fontId="7" fillId="3" borderId="5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 indent="1"/>
    </xf>
    <xf numFmtId="3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 indent="1"/>
    </xf>
    <xf numFmtId="3" fontId="8" fillId="3" borderId="1" xfId="0" applyNumberFormat="1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7" fillId="0" borderId="0" xfId="0" applyFont="1"/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indent="1"/>
    </xf>
    <xf numFmtId="0" fontId="14" fillId="3" borderId="8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/>
    </xf>
    <xf numFmtId="3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 indent="1"/>
    </xf>
    <xf numFmtId="3" fontId="23" fillId="3" borderId="0" xfId="0" applyNumberFormat="1" applyFont="1" applyFill="1" applyBorder="1" applyAlignment="1">
      <alignment vertical="center" wrapText="1"/>
    </xf>
    <xf numFmtId="3" fontId="14" fillId="2" borderId="5" xfId="0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3" borderId="1" xfId="0" applyNumberFormat="1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3" fontId="14" fillId="3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16" fillId="0" borderId="6" xfId="0" applyFont="1" applyBorder="1"/>
    <xf numFmtId="0" fontId="14" fillId="2" borderId="6" xfId="0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 indent="1"/>
    </xf>
    <xf numFmtId="0" fontId="8" fillId="2" borderId="0" xfId="0" applyFont="1" applyFill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left" vertical="center" wrapText="1"/>
    </xf>
    <xf numFmtId="0" fontId="17" fillId="0" borderId="0" xfId="0" applyFont="1" applyBorder="1"/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right" vertical="center" wrapText="1" indent="1"/>
    </xf>
    <xf numFmtId="0" fontId="14" fillId="3" borderId="0" xfId="0" applyFont="1" applyFill="1" applyBorder="1" applyAlignment="1">
      <alignment horizontal="right" vertical="center" wrapText="1"/>
    </xf>
    <xf numFmtId="3" fontId="23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3" fontId="23" fillId="2" borderId="0" xfId="0" applyNumberFormat="1" applyFont="1" applyFill="1" applyBorder="1" applyAlignment="1">
      <alignment vertical="center" wrapText="1"/>
    </xf>
    <xf numFmtId="0" fontId="27" fillId="4" borderId="0" xfId="0" applyFont="1" applyFill="1"/>
    <xf numFmtId="0" fontId="8" fillId="2" borderId="2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0" fontId="15" fillId="2" borderId="0" xfId="0" applyFont="1" applyFill="1"/>
    <xf numFmtId="0" fontId="7" fillId="3" borderId="8" xfId="0" applyFont="1" applyFill="1" applyBorder="1" applyAlignment="1">
      <alignment horizontal="right" vertical="center" wrapText="1"/>
    </xf>
    <xf numFmtId="0" fontId="0" fillId="3" borderId="0" xfId="0" applyFill="1"/>
    <xf numFmtId="3" fontId="0" fillId="2" borderId="0" xfId="0" applyNumberFormat="1" applyFill="1"/>
    <xf numFmtId="3" fontId="0" fillId="3" borderId="0" xfId="0" applyNumberFormat="1" applyFill="1"/>
    <xf numFmtId="0" fontId="16" fillId="2" borderId="0" xfId="0" applyFont="1" applyFill="1" applyAlignment="1"/>
    <xf numFmtId="0" fontId="0" fillId="2" borderId="0" xfId="0" applyFill="1" applyBorder="1"/>
    <xf numFmtId="0" fontId="17" fillId="2" borderId="0" xfId="0" applyFont="1" applyFill="1"/>
    <xf numFmtId="0" fontId="14" fillId="0" borderId="6" xfId="0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wrapText="1"/>
    </xf>
    <xf numFmtId="1" fontId="7" fillId="3" borderId="5" xfId="0" applyNumberFormat="1" applyFont="1" applyFill="1" applyBorder="1" applyAlignment="1">
      <alignment horizontal="right" vertical="center" wrapText="1"/>
    </xf>
    <xf numFmtId="1" fontId="7" fillId="2" borderId="5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vertical="center" wrapText="1" readingOrder="1"/>
    </xf>
    <xf numFmtId="0" fontId="21" fillId="2" borderId="0" xfId="0" applyFont="1" applyFill="1"/>
    <xf numFmtId="0" fontId="21" fillId="3" borderId="0" xfId="0" applyFont="1" applyFill="1"/>
    <xf numFmtId="0" fontId="23" fillId="3" borderId="0" xfId="0" applyFont="1" applyFill="1" applyBorder="1" applyAlignment="1">
      <alignment horizontal="left" vertical="center" wrapText="1"/>
    </xf>
    <xf numFmtId="3" fontId="23" fillId="3" borderId="0" xfId="0" applyNumberFormat="1" applyFont="1" applyFill="1" applyBorder="1" applyAlignment="1">
      <alignment horizontal="left" vertical="center" wrapText="1"/>
    </xf>
    <xf numFmtId="0" fontId="16" fillId="2" borderId="0" xfId="0" applyFont="1" applyFill="1" applyBorder="1" applyAlignment="1"/>
    <xf numFmtId="3" fontId="16" fillId="2" borderId="0" xfId="0" applyNumberFormat="1" applyFont="1" applyFill="1"/>
    <xf numFmtId="3" fontId="7" fillId="2" borderId="11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7" fillId="2" borderId="0" xfId="0" applyNumberFormat="1" applyFont="1" applyFill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3" fontId="8" fillId="3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2" fillId="3" borderId="0" xfId="0" applyFont="1" applyFill="1" applyBorder="1" applyAlignment="1">
      <alignment horizontal="right" vertical="center" wrapText="1" indent="1"/>
    </xf>
    <xf numFmtId="0" fontId="14" fillId="3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16" fillId="2" borderId="0" xfId="0" applyFont="1" applyFill="1" applyBorder="1"/>
    <xf numFmtId="0" fontId="13" fillId="0" borderId="0" xfId="0" applyFont="1" applyAlignment="1">
      <alignment horizontal="left"/>
    </xf>
    <xf numFmtId="0" fontId="23" fillId="3" borderId="0" xfId="0" applyFont="1" applyFill="1" applyBorder="1" applyAlignment="1">
      <alignment vertical="center" wrapText="1"/>
    </xf>
    <xf numFmtId="0" fontId="24" fillId="0" borderId="0" xfId="0" applyFont="1" applyAlignment="1">
      <alignment horizontal="left"/>
    </xf>
    <xf numFmtId="3" fontId="15" fillId="0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vertical="top"/>
    </xf>
    <xf numFmtId="0" fontId="16" fillId="0" borderId="4" xfId="0" applyFont="1" applyBorder="1" applyAlignment="1">
      <alignment horizontal="right" indent="1"/>
    </xf>
    <xf numFmtId="0" fontId="16" fillId="0" borderId="4" xfId="0" applyFont="1" applyBorder="1"/>
    <xf numFmtId="0" fontId="13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22" fillId="3" borderId="0" xfId="0" applyFont="1" applyFill="1" applyBorder="1" applyAlignment="1">
      <alignment vertical="center" wrapText="1"/>
    </xf>
    <xf numFmtId="3" fontId="22" fillId="3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 wrapText="1"/>
    </xf>
    <xf numFmtId="0" fontId="9" fillId="0" borderId="0" xfId="0" applyFont="1" applyBorder="1"/>
    <xf numFmtId="0" fontId="6" fillId="0" borderId="0" xfId="0" applyFont="1" applyBorder="1"/>
    <xf numFmtId="0" fontId="28" fillId="0" borderId="0" xfId="0" applyFont="1" applyBorder="1"/>
    <xf numFmtId="0" fontId="9" fillId="5" borderId="12" xfId="0" applyFont="1" applyFill="1" applyBorder="1"/>
    <xf numFmtId="0" fontId="9" fillId="2" borderId="0" xfId="0" applyFont="1" applyFill="1" applyBorder="1"/>
    <xf numFmtId="0" fontId="9" fillId="0" borderId="12" xfId="0" applyFont="1" applyBorder="1"/>
    <xf numFmtId="1" fontId="0" fillId="0" borderId="0" xfId="0" applyNumberForma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3" fillId="2" borderId="0" xfId="0" applyFont="1" applyFill="1" applyAlignment="1">
      <alignment vertical="center" wrapText="1"/>
    </xf>
    <xf numFmtId="3" fontId="23" fillId="2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13" fillId="0" borderId="6" xfId="0" applyFont="1" applyBorder="1" applyAlignment="1"/>
    <xf numFmtId="3" fontId="13" fillId="3" borderId="8" xfId="0" applyNumberFormat="1" applyFont="1" applyFill="1" applyBorder="1" applyAlignment="1">
      <alignment horizontal="right" vertical="center" wrapText="1" readingOrder="1"/>
    </xf>
    <xf numFmtId="3" fontId="13" fillId="2" borderId="5" xfId="0" applyNumberFormat="1" applyFont="1" applyFill="1" applyBorder="1" applyAlignment="1">
      <alignment vertical="center" wrapText="1" readingOrder="1"/>
    </xf>
    <xf numFmtId="3" fontId="13" fillId="0" borderId="5" xfId="0" applyNumberFormat="1" applyFont="1" applyBorder="1" applyAlignment="1">
      <alignment vertical="center" wrapText="1" readingOrder="1"/>
    </xf>
    <xf numFmtId="3" fontId="13" fillId="3" borderId="5" xfId="0" applyNumberFormat="1" applyFont="1" applyFill="1" applyBorder="1" applyAlignment="1">
      <alignment vertical="center" wrapText="1" readingOrder="1"/>
    </xf>
    <xf numFmtId="3" fontId="13" fillId="3" borderId="5" xfId="0" applyNumberFormat="1" applyFont="1" applyFill="1" applyBorder="1" applyAlignment="1">
      <alignment vertical="center" wrapText="1"/>
    </xf>
    <xf numFmtId="3" fontId="13" fillId="2" borderId="5" xfId="0" applyNumberFormat="1" applyFont="1" applyFill="1" applyBorder="1" applyAlignment="1">
      <alignment vertical="center" wrapText="1"/>
    </xf>
    <xf numFmtId="3" fontId="13" fillId="2" borderId="2" xfId="0" applyNumberFormat="1" applyFont="1" applyFill="1" applyBorder="1" applyAlignment="1">
      <alignment vertical="center" wrapText="1" readingOrder="1"/>
    </xf>
    <xf numFmtId="0" fontId="34" fillId="0" borderId="0" xfId="0" applyFont="1"/>
    <xf numFmtId="0" fontId="24" fillId="0" borderId="0" xfId="0" applyFont="1"/>
    <xf numFmtId="1" fontId="0" fillId="0" borderId="0" xfId="0" applyNumberFormat="1"/>
    <xf numFmtId="3" fontId="21" fillId="0" borderId="0" xfId="0" applyNumberFormat="1" applyFont="1"/>
    <xf numFmtId="1" fontId="16" fillId="3" borderId="0" xfId="0" applyNumberFormat="1" applyFont="1" applyFill="1"/>
    <xf numFmtId="3" fontId="21" fillId="2" borderId="0" xfId="0" applyNumberFormat="1" applyFont="1" applyFill="1"/>
    <xf numFmtId="0" fontId="13" fillId="0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43" fontId="16" fillId="0" borderId="0" xfId="1" applyFont="1" applyAlignment="1">
      <alignment vertical="center" wrapText="1"/>
    </xf>
    <xf numFmtId="1" fontId="1" fillId="0" borderId="0" xfId="0" applyNumberFormat="1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14" fillId="3" borderId="0" xfId="0" applyNumberFormat="1" applyFont="1" applyFill="1" applyBorder="1" applyAlignment="1">
      <alignment vertical="center" wrapText="1"/>
    </xf>
    <xf numFmtId="3" fontId="14" fillId="2" borderId="0" xfId="0" applyNumberFormat="1" applyFont="1" applyFill="1" applyBorder="1" applyAlignment="1">
      <alignment vertical="center" wrapText="1"/>
    </xf>
    <xf numFmtId="165" fontId="0" fillId="0" borderId="0" xfId="1" applyNumberFormat="1" applyFont="1"/>
    <xf numFmtId="0" fontId="9" fillId="2" borderId="0" xfId="0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 indent="1"/>
    </xf>
    <xf numFmtId="0" fontId="16" fillId="2" borderId="0" xfId="0" applyFont="1" applyFill="1" applyAlignment="1">
      <alignment horizontal="right"/>
    </xf>
    <xf numFmtId="0" fontId="16" fillId="3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164" fontId="14" fillId="3" borderId="0" xfId="1" applyNumberFormat="1" applyFont="1" applyFill="1" applyBorder="1" applyAlignment="1">
      <alignment vertical="center" wrapText="1"/>
    </xf>
    <xf numFmtId="1" fontId="7" fillId="0" borderId="5" xfId="0" applyNumberFormat="1" applyFont="1" applyBorder="1" applyAlignment="1">
      <alignment vertical="center" wrapText="1"/>
    </xf>
    <xf numFmtId="49" fontId="7" fillId="0" borderId="5" xfId="2" applyNumberFormat="1" applyFont="1" applyBorder="1" applyAlignment="1">
      <alignment vertical="center" wrapText="1"/>
    </xf>
    <xf numFmtId="164" fontId="14" fillId="3" borderId="0" xfId="1" applyNumberFormat="1" applyFont="1" applyFill="1" applyBorder="1" applyAlignment="1">
      <alignment horizontal="left" vertical="center" wrapText="1"/>
    </xf>
    <xf numFmtId="164" fontId="14" fillId="3" borderId="0" xfId="0" applyNumberFormat="1" applyFont="1" applyFill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left" vertical="center" wrapText="1"/>
    </xf>
    <xf numFmtId="3" fontId="14" fillId="3" borderId="0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Alignment="1"/>
    <xf numFmtId="0" fontId="0" fillId="0" borderId="13" xfId="0" applyBorder="1"/>
    <xf numFmtId="0" fontId="14" fillId="2" borderId="1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 indent="1"/>
    </xf>
    <xf numFmtId="0" fontId="23" fillId="3" borderId="5" xfId="0" applyFont="1" applyFill="1" applyBorder="1" applyAlignment="1">
      <alignment vertical="center" wrapText="1"/>
    </xf>
    <xf numFmtId="3" fontId="23" fillId="3" borderId="5" xfId="0" applyNumberFormat="1" applyFont="1" applyFill="1" applyBorder="1" applyAlignment="1">
      <alignment vertical="center" wrapText="1"/>
    </xf>
    <xf numFmtId="3" fontId="23" fillId="2" borderId="5" xfId="0" applyNumberFormat="1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vertical="center" wrapText="1"/>
    </xf>
    <xf numFmtId="3" fontId="14" fillId="3" borderId="5" xfId="0" applyNumberFormat="1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3" fontId="14" fillId="3" borderId="2" xfId="0" applyNumberFormat="1" applyFont="1" applyFill="1" applyBorder="1" applyAlignment="1">
      <alignment vertical="center" wrapText="1"/>
    </xf>
    <xf numFmtId="0" fontId="28" fillId="0" borderId="0" xfId="0" applyFont="1"/>
    <xf numFmtId="0" fontId="14" fillId="0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left" vertical="center" wrapText="1"/>
    </xf>
    <xf numFmtId="3" fontId="14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3" fontId="14" fillId="2" borderId="0" xfId="0" applyNumberFormat="1" applyFont="1" applyFill="1" applyBorder="1" applyAlignment="1">
      <alignment horizontal="left"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14" fillId="3" borderId="6" xfId="0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right" vertical="center" wrapText="1"/>
    </xf>
    <xf numFmtId="3" fontId="23" fillId="3" borderId="6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vertical="center" wrapText="1"/>
    </xf>
    <xf numFmtId="3" fontId="14" fillId="3" borderId="6" xfId="0" applyNumberFormat="1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 wrapText="1"/>
    </xf>
    <xf numFmtId="3" fontId="7" fillId="2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indent="1"/>
    </xf>
    <xf numFmtId="3" fontId="14" fillId="3" borderId="6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vertical="center" wrapText="1"/>
    </xf>
    <xf numFmtId="3" fontId="14" fillId="3" borderId="8" xfId="0" applyNumberFormat="1" applyFont="1" applyFill="1" applyBorder="1" applyAlignment="1">
      <alignment vertical="center" wrapText="1"/>
    </xf>
    <xf numFmtId="3" fontId="14" fillId="3" borderId="8" xfId="0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right" vertical="center" wrapText="1" indent="1"/>
    </xf>
    <xf numFmtId="0" fontId="14" fillId="2" borderId="8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right" vertical="center" wrapText="1" indent="1"/>
    </xf>
    <xf numFmtId="3" fontId="23" fillId="2" borderId="8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left" vertical="center" wrapText="1" readingOrder="1"/>
    </xf>
    <xf numFmtId="3" fontId="13" fillId="3" borderId="5" xfId="0" applyNumberFormat="1" applyFont="1" applyFill="1" applyBorder="1" applyAlignment="1">
      <alignment horizontal="left" vertical="center" wrapText="1" readingOrder="1"/>
    </xf>
    <xf numFmtId="3" fontId="23" fillId="3" borderId="11" xfId="0" applyNumberFormat="1" applyFont="1" applyFill="1" applyBorder="1" applyAlignment="1">
      <alignment horizontal="right" vertical="center" wrapText="1" indent="1"/>
    </xf>
    <xf numFmtId="3" fontId="23" fillId="3" borderId="11" xfId="0" applyNumberFormat="1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right" indent="1"/>
    </xf>
    <xf numFmtId="0" fontId="14" fillId="0" borderId="6" xfId="0" applyFont="1" applyBorder="1"/>
    <xf numFmtId="0" fontId="16" fillId="3" borderId="0" xfId="0" applyFont="1" applyFill="1" applyBorder="1"/>
    <xf numFmtId="0" fontId="17" fillId="2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 indent="1"/>
    </xf>
    <xf numFmtId="0" fontId="7" fillId="2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7" fillId="3" borderId="2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3" fontId="13" fillId="2" borderId="0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3" fontId="13" fillId="3" borderId="0" xfId="0" applyNumberFormat="1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 wrapText="1"/>
    </xf>
    <xf numFmtId="3" fontId="23" fillId="3" borderId="8" xfId="0" applyNumberFormat="1" applyFont="1" applyFill="1" applyBorder="1" applyAlignment="1">
      <alignment vertical="center" wrapText="1"/>
    </xf>
    <xf numFmtId="3" fontId="14" fillId="3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left" vertical="center" wrapText="1"/>
    </xf>
    <xf numFmtId="164" fontId="14" fillId="2" borderId="0" xfId="0" applyNumberFormat="1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1" fontId="14" fillId="3" borderId="8" xfId="0" applyNumberFormat="1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left" vertical="center" wrapText="1"/>
    </xf>
    <xf numFmtId="164" fontId="14" fillId="2" borderId="6" xfId="0" applyNumberFormat="1" applyFont="1" applyFill="1" applyBorder="1" applyAlignment="1">
      <alignment horizontal="left" vertical="center" wrapText="1"/>
    </xf>
    <xf numFmtId="1" fontId="14" fillId="2" borderId="5" xfId="0" applyNumberFormat="1" applyFont="1" applyFill="1" applyBorder="1" applyAlignment="1">
      <alignment vertical="center" wrapText="1"/>
    </xf>
    <xf numFmtId="3" fontId="14" fillId="2" borderId="0" xfId="0" applyNumberFormat="1" applyFont="1" applyFill="1" applyBorder="1" applyAlignment="1">
      <alignment horizontal="right" vertical="center" wrapText="1" indent="1"/>
    </xf>
    <xf numFmtId="3" fontId="14" fillId="2" borderId="6" xfId="0" applyNumberFormat="1" applyFont="1" applyFill="1" applyBorder="1" applyAlignment="1">
      <alignment horizontal="right" vertical="center" wrapText="1" indent="1"/>
    </xf>
    <xf numFmtId="3" fontId="23" fillId="2" borderId="6" xfId="0" applyNumberFormat="1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right" vertical="center" wrapText="1" indent="1"/>
    </xf>
    <xf numFmtId="3" fontId="13" fillId="3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0" fillId="3" borderId="0" xfId="0" applyNumberFormat="1" applyFill="1" applyBorder="1"/>
    <xf numFmtId="0" fontId="14" fillId="2" borderId="6" xfId="0" applyFont="1" applyFill="1" applyBorder="1" applyAlignment="1">
      <alignment horizontal="right" vertical="center" wrapText="1"/>
    </xf>
    <xf numFmtId="0" fontId="0" fillId="2" borderId="0" xfId="0" applyNumberFormat="1" applyFill="1" applyBorder="1"/>
    <xf numFmtId="0" fontId="22" fillId="2" borderId="0" xfId="0" applyFont="1" applyFill="1" applyBorder="1" applyAlignment="1">
      <alignment horizontal="right" vertical="center" wrapText="1" indent="1"/>
    </xf>
    <xf numFmtId="0" fontId="22" fillId="2" borderId="0" xfId="0" applyFont="1" applyFill="1" applyBorder="1" applyAlignment="1">
      <alignment vertical="center" wrapText="1"/>
    </xf>
    <xf numFmtId="3" fontId="22" fillId="2" borderId="0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 indent="1"/>
    </xf>
    <xf numFmtId="3" fontId="22" fillId="0" borderId="0" xfId="0" applyNumberFormat="1" applyFont="1" applyFill="1" applyBorder="1" applyAlignment="1">
      <alignment vertical="center" wrapText="1"/>
    </xf>
    <xf numFmtId="1" fontId="14" fillId="3" borderId="6" xfId="0" applyNumberFormat="1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31" fillId="3" borderId="10" xfId="0" applyFont="1" applyFill="1" applyBorder="1" applyAlignment="1">
      <alignment horizontal="center" vertical="center" wrapText="1"/>
    </xf>
    <xf numFmtId="3" fontId="31" fillId="3" borderId="10" xfId="0" applyNumberFormat="1" applyFont="1" applyFill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right" vertical="center" wrapText="1"/>
    </xf>
    <xf numFmtId="3" fontId="38" fillId="3" borderId="10" xfId="0" applyNumberFormat="1" applyFont="1" applyFill="1" applyBorder="1" applyAlignment="1">
      <alignment horizontal="right" vertical="center" wrapText="1"/>
    </xf>
    <xf numFmtId="0" fontId="38" fillId="3" borderId="6" xfId="0" applyFont="1" applyFill="1" applyBorder="1" applyAlignment="1">
      <alignment horizontal="right" vertical="center" wrapText="1"/>
    </xf>
    <xf numFmtId="3" fontId="38" fillId="3" borderId="6" xfId="0" applyNumberFormat="1" applyFont="1" applyFill="1" applyBorder="1" applyAlignment="1">
      <alignment horizontal="right" vertical="center" wrapText="1"/>
    </xf>
    <xf numFmtId="3" fontId="38" fillId="3" borderId="6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right" vertical="center" wrapText="1"/>
    </xf>
    <xf numFmtId="3" fontId="13" fillId="3" borderId="6" xfId="0" applyNumberFormat="1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horizontal="right" vertical="center" wrapText="1"/>
    </xf>
    <xf numFmtId="3" fontId="13" fillId="3" borderId="0" xfId="0" applyNumberFormat="1" applyFont="1" applyFill="1" applyBorder="1" applyAlignment="1">
      <alignment horizontal="right" vertical="center" wrapText="1" indent="1"/>
    </xf>
    <xf numFmtId="3" fontId="13" fillId="2" borderId="0" xfId="0" applyNumberFormat="1" applyFont="1" applyFill="1" applyBorder="1" applyAlignment="1">
      <alignment horizontal="left" vertical="top" wrapText="1"/>
    </xf>
    <xf numFmtId="3" fontId="13" fillId="2" borderId="0" xfId="0" applyNumberFormat="1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13" fillId="3" borderId="17" xfId="0" applyNumberFormat="1" applyFont="1" applyFill="1" applyBorder="1" applyAlignment="1">
      <alignment horizontal="center" vertical="top" wrapText="1"/>
    </xf>
    <xf numFmtId="3" fontId="13" fillId="3" borderId="17" xfId="0" applyNumberFormat="1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vertical="center" wrapText="1"/>
    </xf>
    <xf numFmtId="3" fontId="14" fillId="3" borderId="8" xfId="0" applyNumberFormat="1" applyFont="1" applyFill="1" applyBorder="1" applyAlignment="1">
      <alignment horizontal="right" vertical="center" wrapText="1" indent="1"/>
    </xf>
    <xf numFmtId="3" fontId="23" fillId="3" borderId="8" xfId="0" applyNumberFormat="1" applyFont="1" applyFill="1" applyBorder="1" applyAlignment="1">
      <alignment horizontal="left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 wrapText="1"/>
    </xf>
    <xf numFmtId="3" fontId="23" fillId="3" borderId="5" xfId="0" applyNumberFormat="1" applyFont="1" applyFill="1" applyBorder="1" applyAlignment="1">
      <alignment horizontal="left" vertical="center" wrapText="1"/>
    </xf>
    <xf numFmtId="0" fontId="27" fillId="4" borderId="0" xfId="0" applyFont="1" applyFill="1" applyBorder="1"/>
    <xf numFmtId="0" fontId="23" fillId="2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4" fillId="3" borderId="6" xfId="0" applyFont="1" applyFill="1" applyBorder="1" applyAlignment="1">
      <alignment horizontal="right" vertical="center" wrapText="1" indent="1"/>
    </xf>
    <xf numFmtId="0" fontId="23" fillId="2" borderId="6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vertical="center" wrapText="1"/>
    </xf>
    <xf numFmtId="3" fontId="14" fillId="2" borderId="8" xfId="0" applyNumberFormat="1" applyFont="1" applyFill="1" applyBorder="1" applyAlignment="1">
      <alignment vertical="center" wrapText="1"/>
    </xf>
    <xf numFmtId="3" fontId="14" fillId="3" borderId="4" xfId="0" applyNumberFormat="1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right" vertical="center" wrapText="1" indent="1"/>
    </xf>
    <xf numFmtId="3" fontId="23" fillId="3" borderId="2" xfId="0" applyNumberFormat="1" applyFont="1" applyFill="1" applyBorder="1" applyAlignment="1">
      <alignment horizontal="left" vertical="center" wrapText="1"/>
    </xf>
    <xf numFmtId="3" fontId="14" fillId="3" borderId="6" xfId="0" applyNumberFormat="1" applyFont="1" applyFill="1" applyBorder="1" applyAlignment="1">
      <alignment vertical="center" wrapText="1" readingOrder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3" fontId="13" fillId="3" borderId="17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center" vertical="center" wrapText="1"/>
    </xf>
    <xf numFmtId="3" fontId="13" fillId="3" borderId="6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27" fillId="2" borderId="0" xfId="0" applyFont="1" applyFill="1"/>
    <xf numFmtId="0" fontId="40" fillId="2" borderId="0" xfId="0" applyFont="1" applyFill="1"/>
    <xf numFmtId="1" fontId="14" fillId="2" borderId="8" xfId="0" applyNumberFormat="1" applyFont="1" applyFill="1" applyBorder="1" applyAlignment="1">
      <alignment vertical="center" wrapText="1"/>
    </xf>
    <xf numFmtId="0" fontId="13" fillId="3" borderId="6" xfId="0" applyFont="1" applyFill="1" applyBorder="1" applyAlignment="1">
      <alignment horizontal="righ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0" fontId="13" fillId="3" borderId="0" xfId="0" applyFont="1" applyFill="1" applyBorder="1" applyAlignment="1">
      <alignment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3" fontId="14" fillId="3" borderId="0" xfId="0" applyNumberFormat="1" applyFont="1" applyFill="1" applyBorder="1" applyAlignment="1">
      <alignment horizontal="right" vertical="center" wrapText="1" indent="1"/>
    </xf>
    <xf numFmtId="0" fontId="24" fillId="3" borderId="0" xfId="0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27" fillId="2" borderId="0" xfId="0" applyFont="1" applyFill="1" applyBorder="1"/>
    <xf numFmtId="0" fontId="14" fillId="3" borderId="4" xfId="0" applyFont="1" applyFill="1" applyBorder="1" applyAlignment="1">
      <alignment horizontal="right" vertical="center" wrapText="1"/>
    </xf>
    <xf numFmtId="3" fontId="8" fillId="3" borderId="0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right" vertical="center" wrapText="1" indent="1"/>
    </xf>
    <xf numFmtId="0" fontId="23" fillId="2" borderId="6" xfId="0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vertical="center" wrapText="1"/>
    </xf>
    <xf numFmtId="9" fontId="16" fillId="0" borderId="0" xfId="4" applyFont="1"/>
    <xf numFmtId="44" fontId="16" fillId="0" borderId="0" xfId="2" applyFont="1"/>
    <xf numFmtId="166" fontId="16" fillId="0" borderId="0" xfId="2" applyNumberFormat="1" applyFont="1"/>
    <xf numFmtId="164" fontId="7" fillId="2" borderId="2" xfId="1" applyNumberFormat="1" applyFont="1" applyFill="1" applyBorder="1" applyAlignment="1">
      <alignment horizontal="right" vertical="center" wrapText="1" indent="1"/>
    </xf>
    <xf numFmtId="164" fontId="7" fillId="2" borderId="2" xfId="1" applyNumberFormat="1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3" fontId="7" fillId="2" borderId="2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center" vertical="top" wrapText="1"/>
    </xf>
    <xf numFmtId="0" fontId="24" fillId="3" borderId="0" xfId="0" applyFont="1" applyFill="1" applyAlignment="1">
      <alignment horizontal="right"/>
    </xf>
    <xf numFmtId="3" fontId="13" fillId="3" borderId="0" xfId="0" applyNumberFormat="1" applyFont="1" applyFill="1" applyBorder="1" applyAlignment="1">
      <alignment horizontal="left" vertical="top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24" fillId="3" borderId="8" xfId="0" applyFont="1" applyFill="1" applyBorder="1" applyAlignment="1">
      <alignment horizontal="right"/>
    </xf>
    <xf numFmtId="3" fontId="13" fillId="3" borderId="8" xfId="0" applyNumberFormat="1" applyFont="1" applyFill="1" applyBorder="1" applyAlignment="1">
      <alignment horizontal="left" vertical="top" wrapText="1"/>
    </xf>
    <xf numFmtId="3" fontId="13" fillId="3" borderId="8" xfId="0" applyNumberFormat="1" applyFont="1" applyFill="1" applyBorder="1" applyAlignment="1">
      <alignment horizontal="left" vertical="center" wrapText="1"/>
    </xf>
    <xf numFmtId="3" fontId="13" fillId="3" borderId="8" xfId="0" applyNumberFormat="1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right"/>
    </xf>
    <xf numFmtId="3" fontId="13" fillId="2" borderId="6" xfId="0" applyNumberFormat="1" applyFont="1" applyFill="1" applyBorder="1" applyAlignment="1">
      <alignment horizontal="left" vertical="top" wrapText="1"/>
    </xf>
    <xf numFmtId="3" fontId="13" fillId="2" borderId="6" xfId="0" applyNumberFormat="1" applyFont="1" applyFill="1" applyBorder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/>
    <xf numFmtId="3" fontId="6" fillId="3" borderId="6" xfId="0" applyNumberFormat="1" applyFont="1" applyFill="1" applyBorder="1" applyAlignment="1">
      <alignment horizontal="right"/>
    </xf>
    <xf numFmtId="0" fontId="23" fillId="3" borderId="14" xfId="3" applyFont="1" applyFill="1" applyBorder="1" applyAlignment="1">
      <alignment wrapText="1"/>
    </xf>
    <xf numFmtId="0" fontId="23" fillId="3" borderId="14" xfId="3" applyFont="1" applyFill="1" applyBorder="1" applyAlignment="1">
      <alignment horizontal="left" wrapText="1"/>
    </xf>
    <xf numFmtId="0" fontId="23" fillId="3" borderId="15" xfId="3" applyFont="1" applyFill="1" applyBorder="1" applyAlignment="1">
      <alignment wrapText="1"/>
    </xf>
    <xf numFmtId="3" fontId="23" fillId="3" borderId="6" xfId="3" applyNumberFormat="1" applyFont="1" applyFill="1" applyBorder="1" applyAlignment="1">
      <alignment wrapText="1"/>
    </xf>
    <xf numFmtId="0" fontId="14" fillId="2" borderId="8" xfId="0" applyFont="1" applyFill="1" applyBorder="1" applyAlignment="1">
      <alignment vertical="center" wrapText="1"/>
    </xf>
    <xf numFmtId="0" fontId="23" fillId="3" borderId="6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right" vertical="center" wrapText="1" indent="1"/>
    </xf>
    <xf numFmtId="1" fontId="13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 wrapText="1" readingOrder="1"/>
    </xf>
    <xf numFmtId="0" fontId="14" fillId="3" borderId="0" xfId="0" applyFont="1" applyFill="1" applyBorder="1" applyAlignment="1">
      <alignment horizontal="right" vertical="center" wrapText="1" indent="1"/>
    </xf>
    <xf numFmtId="3" fontId="23" fillId="3" borderId="8" xfId="0" applyNumberFormat="1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left" vertical="top" wrapText="1"/>
    </xf>
    <xf numFmtId="1" fontId="14" fillId="0" borderId="0" xfId="0" applyNumberFormat="1" applyFont="1" applyBorder="1" applyAlignment="1">
      <alignment vertical="center" wrapText="1"/>
    </xf>
    <xf numFmtId="0" fontId="14" fillId="3" borderId="6" xfId="0" applyFont="1" applyFill="1" applyBorder="1" applyAlignment="1">
      <alignment horizontal="right" vertical="center" wrapText="1" indent="1"/>
    </xf>
    <xf numFmtId="0" fontId="22" fillId="2" borderId="8" xfId="0" applyFont="1" applyFill="1" applyBorder="1" applyAlignment="1">
      <alignment horizontal="right" vertical="center" wrapText="1" indent="1"/>
    </xf>
    <xf numFmtId="3" fontId="22" fillId="2" borderId="8" xfId="0" applyNumberFormat="1" applyFont="1" applyFill="1" applyBorder="1" applyAlignment="1">
      <alignment vertical="center" wrapText="1"/>
    </xf>
    <xf numFmtId="0" fontId="22" fillId="3" borderId="6" xfId="0" applyFont="1" applyFill="1" applyBorder="1" applyAlignment="1">
      <alignment horizontal="right" vertical="center" wrapText="1" indent="1"/>
    </xf>
    <xf numFmtId="0" fontId="22" fillId="3" borderId="6" xfId="0" applyFont="1" applyFill="1" applyBorder="1" applyAlignment="1">
      <alignment vertical="center" wrapText="1"/>
    </xf>
    <xf numFmtId="3" fontId="22" fillId="3" borderId="6" xfId="0" applyNumberFormat="1" applyFont="1" applyFill="1" applyBorder="1" applyAlignment="1">
      <alignment vertical="center" wrapText="1"/>
    </xf>
    <xf numFmtId="3" fontId="23" fillId="2" borderId="6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left" vertical="center" wrapText="1"/>
    </xf>
    <xf numFmtId="3" fontId="7" fillId="2" borderId="6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24" fillId="3" borderId="17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right"/>
    </xf>
    <xf numFmtId="0" fontId="14" fillId="2" borderId="3" xfId="0" applyFont="1" applyFill="1" applyBorder="1" applyAlignment="1">
      <alignment horizontal="right" vertical="center" wrapText="1"/>
    </xf>
    <xf numFmtId="164" fontId="14" fillId="3" borderId="6" xfId="1" applyNumberFormat="1" applyFont="1" applyFill="1" applyBorder="1" applyAlignment="1">
      <alignment horizontal="left" vertical="center" wrapText="1"/>
    </xf>
    <xf numFmtId="3" fontId="8" fillId="3" borderId="8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3" fontId="14" fillId="3" borderId="4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vertical="center" wrapText="1"/>
    </xf>
    <xf numFmtId="3" fontId="13" fillId="2" borderId="8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 indent="1"/>
    </xf>
    <xf numFmtId="0" fontId="14" fillId="0" borderId="0" xfId="0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left" vertical="center" wrapText="1"/>
    </xf>
    <xf numFmtId="1" fontId="14" fillId="2" borderId="0" xfId="0" applyNumberFormat="1" applyFont="1" applyFill="1" applyBorder="1" applyAlignment="1">
      <alignment vertical="center" wrapText="1"/>
    </xf>
    <xf numFmtId="0" fontId="14" fillId="0" borderId="9" xfId="0" applyFont="1" applyBorder="1" applyAlignment="1">
      <alignment horizontal="right" vertical="center" wrapText="1"/>
    </xf>
    <xf numFmtId="0" fontId="1" fillId="3" borderId="0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right" vertical="center" wrapText="1"/>
    </xf>
    <xf numFmtId="3" fontId="14" fillId="0" borderId="0" xfId="0" applyNumberFormat="1" applyFont="1" applyBorder="1" applyAlignment="1">
      <alignment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0" fontId="7" fillId="3" borderId="0" xfId="0" applyFont="1" applyFill="1" applyBorder="1" applyAlignment="1">
      <alignment horizontal="right" vertical="center" wrapText="1" indent="1"/>
    </xf>
    <xf numFmtId="0" fontId="14" fillId="3" borderId="6" xfId="0" applyFont="1" applyFill="1" applyBorder="1" applyAlignment="1">
      <alignment horizontal="right" vertical="center" wrapText="1" indent="1"/>
    </xf>
    <xf numFmtId="0" fontId="13" fillId="3" borderId="4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right" vertical="center" wrapText="1" indent="1"/>
    </xf>
    <xf numFmtId="3" fontId="14" fillId="3" borderId="4" xfId="0" applyNumberFormat="1" applyFont="1" applyFill="1" applyBorder="1" applyAlignment="1">
      <alignment vertical="center" wrapText="1" readingOrder="1"/>
    </xf>
    <xf numFmtId="3" fontId="14" fillId="2" borderId="0" xfId="0" applyNumberFormat="1" applyFont="1" applyFill="1" applyBorder="1" applyAlignment="1">
      <alignment vertical="center" wrapText="1" readingOrder="1"/>
    </xf>
    <xf numFmtId="3" fontId="14" fillId="3" borderId="0" xfId="0" applyNumberFormat="1" applyFont="1" applyFill="1" applyBorder="1" applyAlignment="1">
      <alignment vertical="center" wrapText="1" readingOrder="1"/>
    </xf>
    <xf numFmtId="0" fontId="14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left" vertical="center" wrapText="1"/>
    </xf>
    <xf numFmtId="3" fontId="14" fillId="2" borderId="9" xfId="0" applyNumberFormat="1" applyFont="1" applyFill="1" applyBorder="1" applyAlignment="1">
      <alignment vertical="center" wrapText="1" readingOrder="1"/>
    </xf>
    <xf numFmtId="0" fontId="14" fillId="2" borderId="8" xfId="0" applyFont="1" applyFill="1" applyBorder="1" applyAlignment="1">
      <alignment horizontal="right" vertical="center" wrapText="1" indent="1"/>
    </xf>
    <xf numFmtId="0" fontId="14" fillId="2" borderId="8" xfId="0" applyFont="1" applyFill="1" applyBorder="1" applyAlignment="1">
      <alignment horizontal="left" vertical="center" wrapText="1"/>
    </xf>
    <xf numFmtId="3" fontId="14" fillId="2" borderId="8" xfId="0" applyNumberFormat="1" applyFont="1" applyFill="1" applyBorder="1" applyAlignment="1">
      <alignment vertical="center" wrapText="1" readingOrder="1"/>
    </xf>
    <xf numFmtId="1" fontId="13" fillId="3" borderId="0" xfId="0" applyNumberFormat="1" applyFont="1" applyFill="1" applyBorder="1" applyAlignment="1">
      <alignment horizontal="right" vertical="center" wrapText="1" readingOrder="1"/>
    </xf>
    <xf numFmtId="1" fontId="13" fillId="3" borderId="0" xfId="0" applyNumberFormat="1" applyFont="1" applyFill="1" applyBorder="1" applyAlignment="1">
      <alignment horizontal="right" vertical="top" wrapText="1" readingOrder="1"/>
    </xf>
    <xf numFmtId="3" fontId="13" fillId="3" borderId="0" xfId="0" applyNumberFormat="1" applyFont="1" applyFill="1" applyBorder="1" applyAlignment="1">
      <alignment horizontal="right" vertical="center" wrapText="1" readingOrder="1"/>
    </xf>
    <xf numFmtId="1" fontId="13" fillId="3" borderId="0" xfId="0" applyNumberFormat="1" applyFont="1" applyFill="1" applyBorder="1" applyAlignment="1">
      <alignment horizontal="right" vertical="center" wrapText="1"/>
    </xf>
    <xf numFmtId="3" fontId="13" fillId="3" borderId="0" xfId="0" applyNumberFormat="1" applyFont="1" applyFill="1" applyBorder="1" applyAlignment="1">
      <alignment vertical="center" wrapText="1" readingOrder="1"/>
    </xf>
    <xf numFmtId="1" fontId="13" fillId="3" borderId="0" xfId="0" applyNumberFormat="1" applyFont="1" applyFill="1" applyBorder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left" vertical="center" wrapText="1" readingOrder="1"/>
    </xf>
    <xf numFmtId="1" fontId="13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Border="1" applyAlignment="1">
      <alignment vertical="center" wrapText="1" readingOrder="1"/>
    </xf>
    <xf numFmtId="3" fontId="13" fillId="2" borderId="0" xfId="0" applyNumberFormat="1" applyFont="1" applyFill="1" applyBorder="1" applyAlignment="1">
      <alignment horizontal="left" vertical="center" wrapText="1" readingOrder="1"/>
    </xf>
    <xf numFmtId="1" fontId="13" fillId="2" borderId="0" xfId="0" applyNumberFormat="1" applyFont="1" applyFill="1" applyBorder="1" applyAlignment="1">
      <alignment horizontal="left" vertical="center" wrapText="1"/>
    </xf>
    <xf numFmtId="1" fontId="13" fillId="3" borderId="8" xfId="0" applyNumberFormat="1" applyFont="1" applyFill="1" applyBorder="1" applyAlignment="1">
      <alignment horizontal="right" vertical="center" wrapText="1"/>
    </xf>
    <xf numFmtId="3" fontId="13" fillId="3" borderId="8" xfId="0" applyNumberFormat="1" applyFont="1" applyFill="1" applyBorder="1" applyAlignment="1">
      <alignment vertical="center" wrapText="1" readingOrder="1"/>
    </xf>
    <xf numFmtId="1" fontId="13" fillId="3" borderId="8" xfId="0" applyNumberFormat="1" applyFont="1" applyFill="1" applyBorder="1" applyAlignment="1">
      <alignment horizontal="left" vertical="center" wrapText="1"/>
    </xf>
    <xf numFmtId="3" fontId="13" fillId="3" borderId="8" xfId="0" applyNumberFormat="1" applyFont="1" applyFill="1" applyBorder="1" applyAlignment="1">
      <alignment horizontal="left" vertical="center" wrapText="1" readingOrder="1"/>
    </xf>
    <xf numFmtId="0" fontId="13" fillId="3" borderId="9" xfId="0" applyFont="1" applyFill="1" applyBorder="1" applyAlignment="1">
      <alignment horizontal="right" vertical="center" wrapText="1"/>
    </xf>
    <xf numFmtId="3" fontId="13" fillId="3" borderId="9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 indent="1"/>
    </xf>
    <xf numFmtId="0" fontId="23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 wrapText="1"/>
    </xf>
    <xf numFmtId="0" fontId="23" fillId="3" borderId="6" xfId="0" applyFont="1" applyFill="1" applyBorder="1" applyAlignment="1">
      <alignment horizontal="righ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38" fillId="3" borderId="9" xfId="0" applyFont="1" applyFill="1" applyBorder="1" applyAlignment="1">
      <alignment horizontal="right" vertical="center" wrapText="1"/>
    </xf>
    <xf numFmtId="3" fontId="38" fillId="3" borderId="9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3" fontId="0" fillId="3" borderId="0" xfId="0" applyNumberFormat="1" applyFill="1" applyBorder="1"/>
    <xf numFmtId="3" fontId="23" fillId="2" borderId="0" xfId="0" applyNumberFormat="1" applyFont="1" applyFill="1" applyBorder="1" applyAlignment="1">
      <alignment horizontal="right" vertical="center" wrapText="1"/>
    </xf>
    <xf numFmtId="3" fontId="23" fillId="3" borderId="0" xfId="0" applyNumberFormat="1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 wrapText="1" indent="1"/>
    </xf>
    <xf numFmtId="0" fontId="23" fillId="2" borderId="9" xfId="0" applyFont="1" applyFill="1" applyBorder="1" applyAlignment="1">
      <alignment horizontal="right" vertical="center" wrapText="1" indent="1"/>
    </xf>
    <xf numFmtId="0" fontId="23" fillId="3" borderId="0" xfId="0" applyFont="1" applyFill="1" applyBorder="1" applyAlignment="1">
      <alignment horizontal="right" vertical="center" wrapText="1" indent="1"/>
    </xf>
    <xf numFmtId="0" fontId="23" fillId="3" borderId="8" xfId="0" applyFont="1" applyFill="1" applyBorder="1" applyAlignment="1">
      <alignment horizontal="right" vertical="center" wrapText="1" indent="1"/>
    </xf>
    <xf numFmtId="0" fontId="0" fillId="3" borderId="0" xfId="0" applyFill="1" applyBorder="1"/>
    <xf numFmtId="3" fontId="13" fillId="3" borderId="4" xfId="0" applyNumberFormat="1" applyFont="1" applyFill="1" applyBorder="1" applyAlignment="1">
      <alignment vertical="center" wrapText="1"/>
    </xf>
    <xf numFmtId="3" fontId="13" fillId="3" borderId="4" xfId="0" applyNumberFormat="1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vertical="center" wrapText="1"/>
    </xf>
    <xf numFmtId="3" fontId="23" fillId="2" borderId="9" xfId="0" applyNumberFormat="1" applyFont="1" applyFill="1" applyBorder="1" applyAlignment="1">
      <alignment horizontal="left" vertical="center" wrapText="1"/>
    </xf>
    <xf numFmtId="3" fontId="23" fillId="3" borderId="4" xfId="0" applyNumberFormat="1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3" fontId="23" fillId="3" borderId="4" xfId="0" applyNumberFormat="1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wrapText="1"/>
    </xf>
    <xf numFmtId="0" fontId="24" fillId="3" borderId="0" xfId="0" applyFont="1" applyFill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right" vertical="center" wrapText="1" indent="1"/>
    </xf>
    <xf numFmtId="0" fontId="7" fillId="3" borderId="0" xfId="0" applyFont="1" applyFill="1" applyBorder="1" applyAlignment="1">
      <alignment horizontal="right" vertical="center" wrapText="1" indent="1"/>
    </xf>
    <xf numFmtId="0" fontId="7" fillId="3" borderId="4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/>
    </xf>
    <xf numFmtId="0" fontId="7" fillId="3" borderId="8" xfId="0" applyFont="1" applyFill="1" applyBorder="1" applyAlignment="1">
      <alignment horizontal="right" vertical="center" wrapText="1" indent="1"/>
    </xf>
    <xf numFmtId="0" fontId="14" fillId="3" borderId="6" xfId="0" applyFont="1" applyFill="1" applyBorder="1" applyAlignment="1">
      <alignment horizontal="right" vertical="center" wrapText="1" indent="1"/>
    </xf>
    <xf numFmtId="0" fontId="14" fillId="0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 wrapText="1"/>
    </xf>
    <xf numFmtId="0" fontId="13" fillId="3" borderId="4" xfId="0" applyFont="1" applyFill="1" applyBorder="1" applyAlignment="1">
      <alignment horizontal="right" vertical="center" wrapText="1"/>
    </xf>
    <xf numFmtId="0" fontId="13" fillId="3" borderId="16" xfId="0" applyFont="1" applyFill="1" applyBorder="1" applyAlignment="1">
      <alignment horizontal="right" vertical="center" wrapText="1" indent="1"/>
    </xf>
    <xf numFmtId="0" fontId="13" fillId="3" borderId="18" xfId="0" applyFont="1" applyFill="1" applyBorder="1" applyAlignment="1">
      <alignment horizontal="right" vertical="center" wrapText="1" indent="1"/>
    </xf>
    <xf numFmtId="0" fontId="20" fillId="0" borderId="0" xfId="0" applyFont="1" applyFill="1" applyAlignment="1">
      <alignment horizontal="center" vertical="center" wrapText="1"/>
    </xf>
    <xf numFmtId="0" fontId="31" fillId="3" borderId="4" xfId="0" applyFont="1" applyFill="1" applyBorder="1" applyAlignment="1">
      <alignment horizontal="right" vertical="center" wrapText="1" indent="1"/>
    </xf>
    <xf numFmtId="0" fontId="31" fillId="3" borderId="6" xfId="0" applyFont="1" applyFill="1" applyBorder="1" applyAlignment="1">
      <alignment horizontal="right" vertical="center" wrapText="1" indent="1"/>
    </xf>
    <xf numFmtId="0" fontId="31" fillId="3" borderId="7" xfId="0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 indent="1"/>
    </xf>
    <xf numFmtId="0" fontId="13" fillId="3" borderId="6" xfId="0" applyFont="1" applyFill="1" applyBorder="1" applyAlignment="1">
      <alignment horizontal="right" vertical="center" wrapText="1" indent="1"/>
    </xf>
    <xf numFmtId="0" fontId="13" fillId="3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right" vertical="center" wrapText="1"/>
    </xf>
    <xf numFmtId="0" fontId="29" fillId="3" borderId="0" xfId="0" applyFont="1" applyFill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 readingOrder="2"/>
    </xf>
    <xf numFmtId="3" fontId="14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left" vertical="center" wrapText="1"/>
    </xf>
    <xf numFmtId="3" fontId="14" fillId="0" borderId="6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left" vertical="center" wrapText="1"/>
    </xf>
    <xf numFmtId="3" fontId="14" fillId="3" borderId="4" xfId="0" applyNumberFormat="1" applyFont="1" applyFill="1" applyBorder="1" applyAlignment="1">
      <alignment horizontal="right" vertical="center" wrapText="1" indent="1"/>
    </xf>
    <xf numFmtId="3" fontId="14" fillId="3" borderId="6" xfId="0" applyNumberFormat="1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vertical="center" wrapText="1"/>
    </xf>
    <xf numFmtId="3" fontId="15" fillId="0" borderId="6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/>
    </xf>
    <xf numFmtId="0" fontId="13" fillId="3" borderId="0" xfId="0" applyFont="1" applyFill="1" applyBorder="1" applyAlignment="1">
      <alignment horizontal="center" vertical="top" wrapText="1"/>
    </xf>
    <xf numFmtId="3" fontId="14" fillId="0" borderId="6" xfId="0" applyNumberFormat="1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3" borderId="6" xfId="0" applyFont="1" applyFill="1" applyBorder="1" applyAlignment="1">
      <alignment horizontal="right" vertical="center" wrapText="1" indent="1"/>
    </xf>
    <xf numFmtId="0" fontId="14" fillId="3" borderId="4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right" vertical="center" wrapText="1" indent="1"/>
    </xf>
  </cellXfs>
  <cellStyles count="5">
    <cellStyle name="Comma" xfId="1" builtinId="3"/>
    <cellStyle name="Currency" xfId="2" builtinId="4"/>
    <cellStyle name="Normal" xfId="0" builtinId="0"/>
    <cellStyle name="Normal_Sheet3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34169221892756E-2"/>
          <c:y val="0.22932896890343693"/>
          <c:w val="0.74058204580927223"/>
          <c:h val="0.65469128615208916"/>
        </c:manualLayout>
      </c:layout>
      <c:lineChart>
        <c:grouping val="standard"/>
        <c:varyColors val="0"/>
        <c:ser>
          <c:idx val="1"/>
          <c:order val="0"/>
          <c:tx>
            <c:strRef>
              <c:f>'جدول 1'!$N$6</c:f>
              <c:strCache>
                <c:ptCount val="1"/>
                <c:pt idx="0">
                  <c:v>الابنية</c:v>
                </c:pt>
              </c:strCache>
            </c:strRef>
          </c:tx>
          <c:cat>
            <c:numRef>
              <c:f>'جدول 1'!$M$7:$M$17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'جدول 1'!$N$7:$N$17</c:f>
              <c:numCache>
                <c:formatCode>#,##0</c:formatCode>
                <c:ptCount val="11"/>
                <c:pt idx="0">
                  <c:v>1380</c:v>
                </c:pt>
                <c:pt idx="1">
                  <c:v>1265</c:v>
                </c:pt>
                <c:pt idx="2">
                  <c:v>1919</c:v>
                </c:pt>
                <c:pt idx="3">
                  <c:v>1073</c:v>
                </c:pt>
                <c:pt idx="4">
                  <c:v>406</c:v>
                </c:pt>
                <c:pt idx="5">
                  <c:v>212</c:v>
                </c:pt>
                <c:pt idx="6">
                  <c:v>132</c:v>
                </c:pt>
                <c:pt idx="7">
                  <c:v>91</c:v>
                </c:pt>
                <c:pt idx="8">
                  <c:v>321</c:v>
                </c:pt>
                <c:pt idx="9">
                  <c:v>216</c:v>
                </c:pt>
                <c:pt idx="10">
                  <c:v>310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'جدول 1'!$O$6</c:f>
              <c:strCache>
                <c:ptCount val="1"/>
                <c:pt idx="0">
                  <c:v>الانشاءات</c:v>
                </c:pt>
              </c:strCache>
            </c:strRef>
          </c:tx>
          <c:cat>
            <c:numRef>
              <c:f>'جدول 1'!$M$7:$M$17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'جدول 1'!$O$7:$O$17</c:f>
              <c:numCache>
                <c:formatCode>#,##0</c:formatCode>
                <c:ptCount val="11"/>
                <c:pt idx="0">
                  <c:v>1644</c:v>
                </c:pt>
                <c:pt idx="1">
                  <c:v>1570</c:v>
                </c:pt>
                <c:pt idx="2">
                  <c:v>1959</c:v>
                </c:pt>
                <c:pt idx="3">
                  <c:v>1073</c:v>
                </c:pt>
                <c:pt idx="4">
                  <c:v>523</c:v>
                </c:pt>
                <c:pt idx="5">
                  <c:v>299</c:v>
                </c:pt>
                <c:pt idx="6">
                  <c:v>191</c:v>
                </c:pt>
                <c:pt idx="7">
                  <c:v>184</c:v>
                </c:pt>
                <c:pt idx="8">
                  <c:v>370</c:v>
                </c:pt>
                <c:pt idx="9">
                  <c:v>335</c:v>
                </c:pt>
                <c:pt idx="10">
                  <c:v>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18304"/>
        <c:axId val="74819840"/>
      </c:lineChart>
      <c:catAx>
        <c:axId val="748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819840"/>
        <c:crosses val="autoZero"/>
        <c:auto val="1"/>
        <c:lblAlgn val="ctr"/>
        <c:lblOffset val="100"/>
        <c:noMultiLvlLbl val="0"/>
      </c:catAx>
      <c:valAx>
        <c:axId val="74819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818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06811417216669"/>
          <c:y val="0.33023101587751269"/>
          <c:w val="0.15050598123883019"/>
          <c:h val="0.18621952940146183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34169221892756E-2"/>
          <c:y val="0.22932896890343693"/>
          <c:w val="0.76815470444333311"/>
          <c:h val="0.67586418718936725"/>
        </c:manualLayout>
      </c:layout>
      <c:lineChart>
        <c:grouping val="standard"/>
        <c:varyColors val="0"/>
        <c:ser>
          <c:idx val="1"/>
          <c:order val="0"/>
          <c:tx>
            <c:strRef>
              <c:f>'جدول 1'!$N$6</c:f>
              <c:strCache>
                <c:ptCount val="1"/>
                <c:pt idx="0">
                  <c:v>الابنية</c:v>
                </c:pt>
              </c:strCache>
            </c:strRef>
          </c:tx>
          <c:cat>
            <c:numRef>
              <c:f>'جدول 1'!$M$7:$M$17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'جدول 1'!$N$7:$N$17</c:f>
              <c:numCache>
                <c:formatCode>#,##0</c:formatCode>
                <c:ptCount val="11"/>
                <c:pt idx="0">
                  <c:v>1380</c:v>
                </c:pt>
                <c:pt idx="1">
                  <c:v>1265</c:v>
                </c:pt>
                <c:pt idx="2">
                  <c:v>1919</c:v>
                </c:pt>
                <c:pt idx="3">
                  <c:v>1073</c:v>
                </c:pt>
                <c:pt idx="4">
                  <c:v>406</c:v>
                </c:pt>
                <c:pt idx="5">
                  <c:v>212</c:v>
                </c:pt>
                <c:pt idx="6">
                  <c:v>132</c:v>
                </c:pt>
                <c:pt idx="7">
                  <c:v>91</c:v>
                </c:pt>
                <c:pt idx="8">
                  <c:v>321</c:v>
                </c:pt>
                <c:pt idx="9">
                  <c:v>216</c:v>
                </c:pt>
                <c:pt idx="10">
                  <c:v>310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'جدول 1'!$O$6</c:f>
              <c:strCache>
                <c:ptCount val="1"/>
                <c:pt idx="0">
                  <c:v>الانشاءات</c:v>
                </c:pt>
              </c:strCache>
            </c:strRef>
          </c:tx>
          <c:cat>
            <c:numRef>
              <c:f>'جدول 1'!$M$7:$M$17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'جدول 1'!$O$7:$O$17</c:f>
              <c:numCache>
                <c:formatCode>#,##0</c:formatCode>
                <c:ptCount val="11"/>
                <c:pt idx="0">
                  <c:v>1644</c:v>
                </c:pt>
                <c:pt idx="1">
                  <c:v>1570</c:v>
                </c:pt>
                <c:pt idx="2">
                  <c:v>1959</c:v>
                </c:pt>
                <c:pt idx="3">
                  <c:v>1073</c:v>
                </c:pt>
                <c:pt idx="4">
                  <c:v>523</c:v>
                </c:pt>
                <c:pt idx="5">
                  <c:v>299</c:v>
                </c:pt>
                <c:pt idx="6">
                  <c:v>191</c:v>
                </c:pt>
                <c:pt idx="7">
                  <c:v>184</c:v>
                </c:pt>
                <c:pt idx="8">
                  <c:v>370</c:v>
                </c:pt>
                <c:pt idx="9">
                  <c:v>335</c:v>
                </c:pt>
                <c:pt idx="10">
                  <c:v>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49984"/>
        <c:axId val="75059968"/>
      </c:lineChart>
      <c:catAx>
        <c:axId val="750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5059968"/>
        <c:crosses val="autoZero"/>
        <c:auto val="1"/>
        <c:lblAlgn val="ctr"/>
        <c:lblOffset val="100"/>
        <c:noMultiLvlLbl val="0"/>
      </c:catAx>
      <c:valAx>
        <c:axId val="75059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504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06811417216669"/>
          <c:y val="0.33023101587751269"/>
          <c:w val="0.15050598123883019"/>
          <c:h val="0.18621952940146183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12</xdr:row>
      <xdr:rowOff>28575</xdr:rowOff>
    </xdr:from>
    <xdr:to>
      <xdr:col>3</xdr:col>
      <xdr:colOff>1247774</xdr:colOff>
      <xdr:row>13</xdr:row>
      <xdr:rowOff>247650</xdr:rowOff>
    </xdr:to>
    <xdr:sp macro="" textlink="">
      <xdr:nvSpPr>
        <xdr:cNvPr id="2" name="TextBox 1"/>
        <xdr:cNvSpPr txBox="1"/>
      </xdr:nvSpPr>
      <xdr:spPr>
        <a:xfrm>
          <a:off x="9985819501" y="3076575"/>
          <a:ext cx="38385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ar-S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لم تردنا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IQ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مقاولات الابنية والانشاءات للوزارات المتبقية </a:t>
          </a: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الجداول الصفرية لكل من ( ميزانية - حكم محلي - بلدية - اخرى ) 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1711</xdr:colOff>
      <xdr:row>21</xdr:row>
      <xdr:rowOff>85726</xdr:rowOff>
    </xdr:from>
    <xdr:to>
      <xdr:col>5</xdr:col>
      <xdr:colOff>620731</xdr:colOff>
      <xdr:row>22</xdr:row>
      <xdr:rowOff>104775</xdr:rowOff>
    </xdr:to>
    <xdr:sp macro="" textlink="">
      <xdr:nvSpPr>
        <xdr:cNvPr id="2" name="TextBox 1"/>
        <xdr:cNvSpPr txBox="1"/>
      </xdr:nvSpPr>
      <xdr:spPr>
        <a:xfrm>
          <a:off x="9993084185" y="5072973"/>
          <a:ext cx="3326688" cy="297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319891</xdr:colOff>
      <xdr:row>26</xdr:row>
      <xdr:rowOff>192642</xdr:rowOff>
    </xdr:from>
    <xdr:to>
      <xdr:col>3</xdr:col>
      <xdr:colOff>781262</xdr:colOff>
      <xdr:row>28</xdr:row>
      <xdr:rowOff>32107</xdr:rowOff>
    </xdr:to>
    <xdr:sp macro="" textlink="">
      <xdr:nvSpPr>
        <xdr:cNvPr id="2" name="TextBox 1"/>
        <xdr:cNvSpPr txBox="1"/>
      </xdr:nvSpPr>
      <xdr:spPr>
        <a:xfrm>
          <a:off x="9993961771" y="3660170"/>
          <a:ext cx="3083422" cy="267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IQ" b="1">
              <a:effectLst/>
            </a:rPr>
            <a:t>- تم حذف الجداول الصفرية للوزارات المتبقية</a:t>
          </a:r>
          <a:endParaRPr lang="en-US" b="1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33227</xdr:colOff>
      <xdr:row>22</xdr:row>
      <xdr:rowOff>22151</xdr:rowOff>
    </xdr:from>
    <xdr:ext cx="553779" cy="386392"/>
    <xdr:sp macro="" textlink="">
      <xdr:nvSpPr>
        <xdr:cNvPr id="2" name="TextBox 1"/>
        <xdr:cNvSpPr txBox="1"/>
      </xdr:nvSpPr>
      <xdr:spPr>
        <a:xfrm>
          <a:off x="9979940581" y="4574215"/>
          <a:ext cx="553779" cy="38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endParaRPr lang="en-GB" sz="1100"/>
        </a:p>
      </xdr:txBody>
    </xdr:sp>
    <xdr:clientData/>
  </xdr:oneCellAnchor>
  <xdr:oneCellAnchor>
    <xdr:from>
      <xdr:col>1</xdr:col>
      <xdr:colOff>199359</xdr:colOff>
      <xdr:row>20</xdr:row>
      <xdr:rowOff>1</xdr:rowOff>
    </xdr:from>
    <xdr:ext cx="4341628" cy="386392"/>
    <xdr:sp macro="" textlink="">
      <xdr:nvSpPr>
        <xdr:cNvPr id="4" name="TextBox 3"/>
        <xdr:cNvSpPr txBox="1"/>
      </xdr:nvSpPr>
      <xdr:spPr>
        <a:xfrm>
          <a:off x="9976197036" y="3854303"/>
          <a:ext cx="4341628" cy="38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endParaRPr lang="en-GB" sz="1100"/>
        </a:p>
      </xdr:txBody>
    </xdr:sp>
    <xdr:clientData/>
  </xdr:oneCellAnchor>
  <xdr:oneCellAnchor>
    <xdr:from>
      <xdr:col>2</xdr:col>
      <xdr:colOff>110757</xdr:colOff>
      <xdr:row>20</xdr:row>
      <xdr:rowOff>55378</xdr:rowOff>
    </xdr:from>
    <xdr:ext cx="4308399" cy="210436"/>
    <xdr:sp macro="" textlink="">
      <xdr:nvSpPr>
        <xdr:cNvPr id="5" name="TextBox 4"/>
        <xdr:cNvSpPr txBox="1"/>
      </xdr:nvSpPr>
      <xdr:spPr>
        <a:xfrm>
          <a:off x="9976108431" y="3909680"/>
          <a:ext cx="4308399" cy="2104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IQ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تم حذف المحافظات التي لاتوجد فيها بيانات ( ذي</a:t>
          </a:r>
          <a:r>
            <a:rPr lang="ar-IQ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قار )</a:t>
          </a:r>
          <a:endParaRPr lang="en-GB">
            <a:effectLst/>
          </a:endParaRPr>
        </a:p>
        <a:p>
          <a:pPr algn="r" rtl="1"/>
          <a:endParaRPr lang="en-GB" sz="1100"/>
        </a:p>
      </xdr:txBody>
    </xdr:sp>
    <xdr:clientData/>
  </xdr:oneCellAnchor>
  <xdr:oneCellAnchor>
    <xdr:from>
      <xdr:col>5</xdr:col>
      <xdr:colOff>33227</xdr:colOff>
      <xdr:row>22</xdr:row>
      <xdr:rowOff>22151</xdr:rowOff>
    </xdr:from>
    <xdr:ext cx="553779" cy="386392"/>
    <xdr:sp macro="" textlink="">
      <xdr:nvSpPr>
        <xdr:cNvPr id="6" name="TextBox 5"/>
        <xdr:cNvSpPr txBox="1"/>
      </xdr:nvSpPr>
      <xdr:spPr>
        <a:xfrm>
          <a:off x="9979940581" y="4574215"/>
          <a:ext cx="553779" cy="38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endParaRPr lang="en-GB" sz="1100"/>
        </a:p>
      </xdr:txBody>
    </xdr:sp>
    <xdr:clientData/>
  </xdr:oneCellAnchor>
  <xdr:oneCellAnchor>
    <xdr:from>
      <xdr:col>6</xdr:col>
      <xdr:colOff>33227</xdr:colOff>
      <xdr:row>22</xdr:row>
      <xdr:rowOff>22151</xdr:rowOff>
    </xdr:from>
    <xdr:ext cx="553779" cy="386392"/>
    <xdr:sp macro="" textlink="">
      <xdr:nvSpPr>
        <xdr:cNvPr id="7" name="TextBox 6"/>
        <xdr:cNvSpPr txBox="1"/>
      </xdr:nvSpPr>
      <xdr:spPr>
        <a:xfrm>
          <a:off x="9979940581" y="4574215"/>
          <a:ext cx="553779" cy="38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endParaRPr lang="en-GB" sz="1100"/>
        </a:p>
      </xdr:txBody>
    </xdr:sp>
    <xdr:clientData/>
  </xdr:oneCellAnchor>
  <xdr:oneCellAnchor>
    <xdr:from>
      <xdr:col>7</xdr:col>
      <xdr:colOff>33227</xdr:colOff>
      <xdr:row>22</xdr:row>
      <xdr:rowOff>22151</xdr:rowOff>
    </xdr:from>
    <xdr:ext cx="553779" cy="386392"/>
    <xdr:sp macro="" textlink="">
      <xdr:nvSpPr>
        <xdr:cNvPr id="8" name="TextBox 7"/>
        <xdr:cNvSpPr txBox="1"/>
      </xdr:nvSpPr>
      <xdr:spPr>
        <a:xfrm>
          <a:off x="9979940581" y="4574215"/>
          <a:ext cx="553779" cy="3863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 rtl="1"/>
          <a:endParaRPr lang="en-GB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47623</xdr:rowOff>
    </xdr:from>
    <xdr:to>
      <xdr:col>7</xdr:col>
      <xdr:colOff>85725</xdr:colOff>
      <xdr:row>20</xdr:row>
      <xdr:rowOff>47625</xdr:rowOff>
    </xdr:to>
    <xdr:sp macro="" textlink="">
      <xdr:nvSpPr>
        <xdr:cNvPr id="2" name="TextBox 1"/>
        <xdr:cNvSpPr txBox="1"/>
      </xdr:nvSpPr>
      <xdr:spPr>
        <a:xfrm>
          <a:off x="9983933550" y="4781548"/>
          <a:ext cx="5029200" cy="428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24490</xdr:colOff>
      <xdr:row>25</xdr:row>
      <xdr:rowOff>31295</xdr:rowOff>
    </xdr:from>
    <xdr:to>
      <xdr:col>4</xdr:col>
      <xdr:colOff>853165</xdr:colOff>
      <xdr:row>25</xdr:row>
      <xdr:rowOff>335541</xdr:rowOff>
    </xdr:to>
    <xdr:sp macro="" textlink="">
      <xdr:nvSpPr>
        <xdr:cNvPr id="3" name="TextBox 2"/>
        <xdr:cNvSpPr txBox="1"/>
      </xdr:nvSpPr>
      <xdr:spPr>
        <a:xfrm>
          <a:off x="9929760300" y="6200897"/>
          <a:ext cx="3491346" cy="304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20</xdr:row>
      <xdr:rowOff>84666</xdr:rowOff>
    </xdr:from>
    <xdr:to>
      <xdr:col>5</xdr:col>
      <xdr:colOff>257175</xdr:colOff>
      <xdr:row>21</xdr:row>
      <xdr:rowOff>114300</xdr:rowOff>
    </xdr:to>
    <xdr:sp macro="" textlink="">
      <xdr:nvSpPr>
        <xdr:cNvPr id="2" name="TextBox 1"/>
        <xdr:cNvSpPr txBox="1"/>
      </xdr:nvSpPr>
      <xdr:spPr>
        <a:xfrm>
          <a:off x="9985467075" y="4713816"/>
          <a:ext cx="3200399" cy="305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>
              <a:effectLst/>
            </a:rPr>
            <a:t>- تم حذف الاعمدة</a:t>
          </a:r>
          <a:r>
            <a:rPr lang="ar-IQ" baseline="0">
              <a:effectLst/>
            </a:rPr>
            <a:t> الصفرية  لكل من (عربي - اجنبي)</a:t>
          </a:r>
          <a:endParaRPr lang="en-US">
            <a:effectLst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60512</xdr:colOff>
      <xdr:row>25</xdr:row>
      <xdr:rowOff>158750</xdr:rowOff>
    </xdr:from>
    <xdr:to>
      <xdr:col>2</xdr:col>
      <xdr:colOff>740833</xdr:colOff>
      <xdr:row>26</xdr:row>
      <xdr:rowOff>180975</xdr:rowOff>
    </xdr:to>
    <xdr:sp macro="" textlink="">
      <xdr:nvSpPr>
        <xdr:cNvPr id="2" name="TextBox 1"/>
        <xdr:cNvSpPr txBox="1"/>
      </xdr:nvSpPr>
      <xdr:spPr>
        <a:xfrm>
          <a:off x="10054198417" y="5937250"/>
          <a:ext cx="3103904" cy="329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000" b="1">
              <a:cs typeface="+mn-cs"/>
            </a:rPr>
            <a:t>-تم حذف الاعمدةالصفرية لكل من ( عربي  - اجنبي)</a:t>
          </a:r>
          <a:endParaRPr lang="en-US" sz="1000" b="1"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19</xdr:row>
      <xdr:rowOff>31750</xdr:rowOff>
    </xdr:from>
    <xdr:to>
      <xdr:col>3</xdr:col>
      <xdr:colOff>561975</xdr:colOff>
      <xdr:row>21</xdr:row>
      <xdr:rowOff>19050</xdr:rowOff>
    </xdr:to>
    <xdr:sp macro="" textlink="">
      <xdr:nvSpPr>
        <xdr:cNvPr id="4" name="TextBox 3"/>
        <xdr:cNvSpPr txBox="1"/>
      </xdr:nvSpPr>
      <xdr:spPr>
        <a:xfrm>
          <a:off x="9985838550" y="3889375"/>
          <a:ext cx="2779184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لكل من ( عربي  - اجنبي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r>
            <a:rPr lang="ar-SA" sz="1100" baseline="0"/>
            <a:t>.</a:t>
          </a:r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17369</xdr:colOff>
      <xdr:row>13</xdr:row>
      <xdr:rowOff>67235</xdr:rowOff>
    </xdr:from>
    <xdr:to>
      <xdr:col>3</xdr:col>
      <xdr:colOff>1042147</xdr:colOff>
      <xdr:row>14</xdr:row>
      <xdr:rowOff>134469</xdr:rowOff>
    </xdr:to>
    <xdr:sp macro="" textlink="">
      <xdr:nvSpPr>
        <xdr:cNvPr id="2" name="TextBox 1"/>
        <xdr:cNvSpPr txBox="1"/>
      </xdr:nvSpPr>
      <xdr:spPr>
        <a:xfrm>
          <a:off x="9914852647" y="4000500"/>
          <a:ext cx="3848660" cy="3473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-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( ذاتي -عربي - اجنبي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)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10</xdr:row>
      <xdr:rowOff>78441</xdr:rowOff>
    </xdr:from>
    <xdr:to>
      <xdr:col>3</xdr:col>
      <xdr:colOff>459442</xdr:colOff>
      <xdr:row>11</xdr:row>
      <xdr:rowOff>67235</xdr:rowOff>
    </xdr:to>
    <xdr:sp macro="" textlink="">
      <xdr:nvSpPr>
        <xdr:cNvPr id="2" name="TextBox 1"/>
        <xdr:cNvSpPr txBox="1"/>
      </xdr:nvSpPr>
      <xdr:spPr>
        <a:xfrm>
          <a:off x="9913586382" y="3305735"/>
          <a:ext cx="3249705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لكل من ( ذاتي -عربي - اجنبي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212777</xdr:colOff>
      <xdr:row>42</xdr:row>
      <xdr:rowOff>110289</xdr:rowOff>
    </xdr:from>
    <xdr:ext cx="184730" cy="264560"/>
    <xdr:sp macro="" textlink="">
      <xdr:nvSpPr>
        <xdr:cNvPr id="3" name="TextBox 2"/>
        <xdr:cNvSpPr txBox="1"/>
      </xdr:nvSpPr>
      <xdr:spPr>
        <a:xfrm>
          <a:off x="10020052888" y="812131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1</xdr:col>
      <xdr:colOff>111792</xdr:colOff>
      <xdr:row>17</xdr:row>
      <xdr:rowOff>123825</xdr:rowOff>
    </xdr:from>
    <xdr:to>
      <xdr:col>9</xdr:col>
      <xdr:colOff>114300</xdr:colOff>
      <xdr:row>32</xdr:row>
      <xdr:rowOff>95250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651711</xdr:colOff>
      <xdr:row>29</xdr:row>
      <xdr:rowOff>90236</xdr:rowOff>
    </xdr:from>
    <xdr:ext cx="621631" cy="260686"/>
    <xdr:sp macro="" textlink="">
      <xdr:nvSpPr>
        <xdr:cNvPr id="2" name="TextBox 1"/>
        <xdr:cNvSpPr txBox="1"/>
      </xdr:nvSpPr>
      <xdr:spPr>
        <a:xfrm>
          <a:off x="10020961737" y="5634789"/>
          <a:ext cx="621631" cy="260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r>
            <a:rPr lang="ar-IQ" sz="1100"/>
            <a:t>السنوات</a:t>
          </a:r>
          <a:endParaRPr lang="en-GB" sz="1100"/>
        </a:p>
      </xdr:txBody>
    </xdr:sp>
    <xdr:clientData/>
  </xdr:oneCellAnchor>
  <xdr:twoCellAnchor>
    <xdr:from>
      <xdr:col>0</xdr:col>
      <xdr:colOff>0</xdr:colOff>
      <xdr:row>17</xdr:row>
      <xdr:rowOff>123825</xdr:rowOff>
    </xdr:from>
    <xdr:to>
      <xdr:col>9</xdr:col>
      <xdr:colOff>95249</xdr:colOff>
      <xdr:row>34</xdr:row>
      <xdr:rowOff>9525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23</xdr:row>
      <xdr:rowOff>64294</xdr:rowOff>
    </xdr:from>
    <xdr:to>
      <xdr:col>5</xdr:col>
      <xdr:colOff>326571</xdr:colOff>
      <xdr:row>24</xdr:row>
      <xdr:rowOff>47625</xdr:rowOff>
    </xdr:to>
    <xdr:sp macro="" textlink="">
      <xdr:nvSpPr>
        <xdr:cNvPr id="2" name="TextBox 1"/>
        <xdr:cNvSpPr txBox="1"/>
      </xdr:nvSpPr>
      <xdr:spPr>
        <a:xfrm>
          <a:off x="10027144393" y="6173901"/>
          <a:ext cx="5110842" cy="418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الصفرية </a:t>
          </a:r>
          <a:r>
            <a:rPr lang="ar-IQ" sz="1200" b="1" baseline="0">
              <a:latin typeface="Arial" pitchFamily="34" charset="0"/>
              <a:cs typeface="Arial" pitchFamily="34" charset="0"/>
            </a:rPr>
            <a:t> لكل من </a:t>
          </a:r>
          <a:r>
            <a:rPr lang="ar-SA" sz="1200" b="1" baseline="0">
              <a:latin typeface="Arial" pitchFamily="34" charset="0"/>
              <a:cs typeface="Arial" pitchFamily="34" charset="0"/>
            </a:rPr>
            <a:t>(</a:t>
          </a:r>
          <a:r>
            <a:rPr lang="ar-IQ" sz="1200" b="1" baseline="0">
              <a:latin typeface="Arial" pitchFamily="34" charset="0"/>
              <a:cs typeface="Arial" pitchFamily="34" charset="0"/>
            </a:rPr>
            <a:t>عربي - اجنبي -</a:t>
          </a:r>
          <a:r>
            <a:rPr lang="ar-SA" sz="1200" b="1" baseline="0">
              <a:latin typeface="Arial" pitchFamily="34" charset="0"/>
              <a:cs typeface="Arial" pitchFamily="34" charset="0"/>
            </a:rPr>
            <a:t> حكم محلي) 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30107</xdr:colOff>
      <xdr:row>10</xdr:row>
      <xdr:rowOff>68099</xdr:rowOff>
    </xdr:from>
    <xdr:to>
      <xdr:col>4</xdr:col>
      <xdr:colOff>591207</xdr:colOff>
      <xdr:row>11</xdr:row>
      <xdr:rowOff>65690</xdr:rowOff>
    </xdr:to>
    <xdr:sp macro="" textlink="">
      <xdr:nvSpPr>
        <xdr:cNvPr id="2" name="TextBox 1"/>
        <xdr:cNvSpPr txBox="1"/>
      </xdr:nvSpPr>
      <xdr:spPr>
        <a:xfrm>
          <a:off x="10043149051" y="3571547"/>
          <a:ext cx="4403945" cy="271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 الصفرية لكل من (  ذاتي - حكم المحلي - عربي - اجنبي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30109</xdr:colOff>
      <xdr:row>11</xdr:row>
      <xdr:rowOff>68099</xdr:rowOff>
    </xdr:from>
    <xdr:to>
      <xdr:col>5</xdr:col>
      <xdr:colOff>569311</xdr:colOff>
      <xdr:row>12</xdr:row>
      <xdr:rowOff>131379</xdr:rowOff>
    </xdr:to>
    <xdr:sp macro="" textlink="">
      <xdr:nvSpPr>
        <xdr:cNvPr id="2" name="TextBox 1"/>
        <xdr:cNvSpPr txBox="1"/>
      </xdr:nvSpPr>
      <xdr:spPr>
        <a:xfrm>
          <a:off x="10042306034" y="2684737"/>
          <a:ext cx="4896616" cy="336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(  عربي - اجنبي 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16</xdr:row>
      <xdr:rowOff>47625</xdr:rowOff>
    </xdr:from>
    <xdr:to>
      <xdr:col>5</xdr:col>
      <xdr:colOff>114300</xdr:colOff>
      <xdr:row>17</xdr:row>
      <xdr:rowOff>228600</xdr:rowOff>
    </xdr:to>
    <xdr:sp macro="" textlink="">
      <xdr:nvSpPr>
        <xdr:cNvPr id="2" name="TextBox 1"/>
        <xdr:cNvSpPr txBox="1"/>
      </xdr:nvSpPr>
      <xdr:spPr>
        <a:xfrm>
          <a:off x="9985219425" y="3848100"/>
          <a:ext cx="3381374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(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ذاتي -عربي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12</xdr:row>
      <xdr:rowOff>28575</xdr:rowOff>
    </xdr:from>
    <xdr:to>
      <xdr:col>5</xdr:col>
      <xdr:colOff>1162049</xdr:colOff>
      <xdr:row>13</xdr:row>
      <xdr:rowOff>257175</xdr:rowOff>
    </xdr:to>
    <xdr:sp macro="" textlink="">
      <xdr:nvSpPr>
        <xdr:cNvPr id="2" name="TextBox 1"/>
        <xdr:cNvSpPr txBox="1"/>
      </xdr:nvSpPr>
      <xdr:spPr>
        <a:xfrm>
          <a:off x="9982466701" y="2714625"/>
          <a:ext cx="47053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لكل من  (ذاتي - عربي - اجنبي -  حكم محلي )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37599</xdr:colOff>
      <xdr:row>15</xdr:row>
      <xdr:rowOff>0</xdr:rowOff>
    </xdr:from>
    <xdr:to>
      <xdr:col>7</xdr:col>
      <xdr:colOff>96320</xdr:colOff>
      <xdr:row>16</xdr:row>
      <xdr:rowOff>12533</xdr:rowOff>
    </xdr:to>
    <xdr:sp macro="" textlink="">
      <xdr:nvSpPr>
        <xdr:cNvPr id="2" name="TextBox 1"/>
        <xdr:cNvSpPr txBox="1"/>
      </xdr:nvSpPr>
      <xdr:spPr>
        <a:xfrm>
          <a:off x="9993094888" y="4002640"/>
          <a:ext cx="4157682" cy="290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/>
            <a:t>-</a:t>
          </a:r>
          <a:r>
            <a:rPr lang="ar-SA" sz="1100" b="1" baseline="0"/>
            <a:t> تم حذف </a:t>
          </a:r>
          <a:r>
            <a:rPr lang="ar-IQ" sz="1100" b="1" baseline="0"/>
            <a:t>الاعمدة </a:t>
          </a:r>
          <a:r>
            <a:rPr lang="ar-SA" sz="1100" b="1" baseline="0"/>
            <a:t>الصفرية </a:t>
          </a:r>
          <a:r>
            <a:rPr lang="ar-IQ" sz="1100" b="1" baseline="0"/>
            <a:t>لكل من </a:t>
          </a:r>
          <a:r>
            <a:rPr lang="ar-SA" sz="1100" b="1" baseline="0"/>
            <a:t>(</a:t>
          </a:r>
          <a:r>
            <a:rPr lang="ar-IQ" sz="1100" b="1" baseline="0"/>
            <a:t> ذاتي - عربي - اجنبي </a:t>
          </a:r>
          <a:r>
            <a:rPr lang="ar-SA" sz="1100" b="1" baseline="0"/>
            <a:t>) </a:t>
          </a:r>
          <a:endParaRPr lang="en-US" sz="1100" b="1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266702</xdr:colOff>
      <xdr:row>12</xdr:row>
      <xdr:rowOff>1</xdr:rowOff>
    </xdr:from>
    <xdr:to>
      <xdr:col>7</xdr:col>
      <xdr:colOff>66675</xdr:colOff>
      <xdr:row>12</xdr:row>
      <xdr:rowOff>323851</xdr:rowOff>
    </xdr:to>
    <xdr:sp macro="" textlink="">
      <xdr:nvSpPr>
        <xdr:cNvPr id="2" name="TextBox 1"/>
        <xdr:cNvSpPr txBox="1"/>
      </xdr:nvSpPr>
      <xdr:spPr>
        <a:xfrm>
          <a:off x="9985571850" y="3600451"/>
          <a:ext cx="350519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لكل من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(عربي - اجنبي 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57150</xdr:rowOff>
    </xdr:from>
    <xdr:to>
      <xdr:col>3</xdr:col>
      <xdr:colOff>1107282</xdr:colOff>
      <xdr:row>15</xdr:row>
      <xdr:rowOff>19050</xdr:rowOff>
    </xdr:to>
    <xdr:sp macro="" textlink="">
      <xdr:nvSpPr>
        <xdr:cNvPr id="2" name="TextBox 1"/>
        <xdr:cNvSpPr txBox="1"/>
      </xdr:nvSpPr>
      <xdr:spPr>
        <a:xfrm>
          <a:off x="9950815124" y="3783806"/>
          <a:ext cx="3614739" cy="509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 eaLnBrk="1" fontAlgn="auto" latinLnBrk="0" hangingPunct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لكل من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حكم محلي</a:t>
          </a:r>
          <a:r>
            <a:rPr lang="ar-IQ" sz="1100" b="1" baseline="0">
              <a:latin typeface="Arial" pitchFamily="34" charset="0"/>
              <a:cs typeface="Arial" pitchFamily="34" charset="0"/>
            </a:rPr>
            <a:t>_ عربي _ أجنبي )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</xdr:row>
      <xdr:rowOff>47625</xdr:rowOff>
    </xdr:from>
    <xdr:to>
      <xdr:col>6</xdr:col>
      <xdr:colOff>1</xdr:colOff>
      <xdr:row>10</xdr:row>
      <xdr:rowOff>209550</xdr:rowOff>
    </xdr:to>
    <xdr:sp macro="" textlink="">
      <xdr:nvSpPr>
        <xdr:cNvPr id="2" name="TextBox 1"/>
        <xdr:cNvSpPr txBox="1"/>
      </xdr:nvSpPr>
      <xdr:spPr>
        <a:xfrm>
          <a:off x="9983447774" y="2600325"/>
          <a:ext cx="577215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ا</a:t>
          </a:r>
          <a:r>
            <a:rPr lang="ar-IQ" sz="1100" b="1" baseline="0">
              <a:latin typeface="Arial" pitchFamily="34" charset="0"/>
              <a:cs typeface="Arial" pitchFamily="34" charset="0"/>
            </a:rPr>
            <a:t>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الصفرية لكل من (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 ذاتي - عربي - أجنبي - حكم محلي</a:t>
          </a:r>
          <a:r>
            <a:rPr lang="ar-SA" sz="1100" b="1" baseline="0">
              <a:latin typeface="Arial" pitchFamily="34" charset="0"/>
              <a:cs typeface="Arial" pitchFamily="34" charset="0"/>
            </a:rPr>
            <a:t>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10</xdr:row>
      <xdr:rowOff>0</xdr:rowOff>
    </xdr:from>
    <xdr:to>
      <xdr:col>8</xdr:col>
      <xdr:colOff>530165</xdr:colOff>
      <xdr:row>10</xdr:row>
      <xdr:rowOff>314504</xdr:rowOff>
    </xdr:to>
    <xdr:sp macro="" textlink="">
      <xdr:nvSpPr>
        <xdr:cNvPr id="2" name="TextBox 1"/>
        <xdr:cNvSpPr txBox="1"/>
      </xdr:nvSpPr>
      <xdr:spPr>
        <a:xfrm>
          <a:off x="10007800684" y="2219505"/>
          <a:ext cx="4671561" cy="314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 baseline="0">
              <a:latin typeface="Arial" pitchFamily="34" charset="0"/>
              <a:cs typeface="Arial" pitchFamily="34" charset="0"/>
            </a:rPr>
            <a:t>-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تم حذف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الاعمدة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الصفرية </a:t>
          </a:r>
          <a:r>
            <a:rPr lang="ar-IQ" sz="1100" b="1" baseline="0">
              <a:latin typeface="Arial" pitchFamily="34" charset="0"/>
              <a:cs typeface="Arial" pitchFamily="34" charset="0"/>
            </a:rPr>
            <a:t>( ذاتي -عربي - اجنبي </a:t>
          </a:r>
          <a:r>
            <a:rPr lang="ar-SA" sz="1100" b="1" baseline="0">
              <a:latin typeface="Arial" pitchFamily="34" charset="0"/>
              <a:cs typeface="Arial" pitchFamily="34" charset="0"/>
            </a:rPr>
            <a:t>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0.45472</cdr:x>
      <cdr:y>0.05409</cdr:y>
    </cdr:from>
    <cdr:to>
      <cdr:x>0.62679</cdr:x>
      <cdr:y>0.38743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16342" y="1483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0.46981</cdr:x>
      <cdr:y>0.07968</cdr:y>
    </cdr:from>
    <cdr:to>
      <cdr:x>0.64189</cdr:x>
      <cdr:y>0.41301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96552" y="2185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</cdr:x>
      <cdr:y>0.09064</cdr:y>
    </cdr:from>
    <cdr:to>
      <cdr:x>0.57208</cdr:x>
      <cdr:y>0.42398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25579" y="2486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0.69456</cdr:x>
      <cdr:y>0.10892</cdr:y>
    </cdr:from>
    <cdr:to>
      <cdr:x>0.87585</cdr:x>
      <cdr:y>0.70325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28739" y="268648"/>
          <a:ext cx="868841" cy="146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0.39811</cdr:x>
      <cdr:y>0.06392</cdr:y>
    </cdr:from>
    <cdr:to>
      <cdr:x>0.57019</cdr:x>
      <cdr:y>0.3174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15552" y="23060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0.46415</cdr:x>
      <cdr:y>0.1473</cdr:y>
    </cdr:from>
    <cdr:to>
      <cdr:x>0.63623</cdr:x>
      <cdr:y>0.40078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466473" y="5313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0.49811</cdr:x>
      <cdr:y>0.0945</cdr:y>
    </cdr:from>
    <cdr:to>
      <cdr:x>0.67019</cdr:x>
      <cdr:y>0.34797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646947" y="3408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0.51132</cdr:x>
      <cdr:y>0.07504</cdr:y>
    </cdr:from>
    <cdr:to>
      <cdr:x>0.6834</cdr:x>
      <cdr:y>0.32852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717131" y="27071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0.49245</cdr:x>
      <cdr:y>0.13341</cdr:y>
    </cdr:from>
    <cdr:to>
      <cdr:x>0.66453</cdr:x>
      <cdr:y>0.38688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616868" y="4812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0.086</cdr:x>
      <cdr:y>0.09756</cdr:y>
    </cdr:from>
    <cdr:to>
      <cdr:x>1</cdr:x>
      <cdr:y>0.21084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04825" y="243613"/>
          <a:ext cx="5365082" cy="282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ar-IQ" sz="1100" baseline="0"/>
            <a:t>                 </a:t>
          </a:r>
          <a:r>
            <a:rPr lang="ar-IQ" sz="1100"/>
            <a:t>شكل (1 ) المؤشرات الرئيسة</a:t>
          </a:r>
          <a:r>
            <a:rPr lang="ar-IQ" sz="1100" baseline="0"/>
            <a:t> لعدد  مقاولات الابنية والانشاءات في القطاع العام للسنوات (2011-2021) </a:t>
          </a:r>
          <a:endParaRPr lang="en-GB" sz="1100"/>
        </a:p>
      </cdr:txBody>
    </cdr:sp>
  </cdr:relSizeAnchor>
  <cdr:relSizeAnchor xmlns:cdr="http://schemas.openxmlformats.org/drawingml/2006/chartDrawing">
    <cdr:from>
      <cdr:x>0.00418</cdr:x>
      <cdr:y>0.10748</cdr:y>
    </cdr:from>
    <cdr:to>
      <cdr:x>0.0523</cdr:x>
      <cdr:y>0.19106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20054" y="265099"/>
          <a:ext cx="230605" cy="206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العدد</a:t>
          </a:r>
          <a:endParaRPr lang="en-GB" sz="1100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28575</xdr:rowOff>
    </xdr:from>
    <xdr:to>
      <xdr:col>7</xdr:col>
      <xdr:colOff>866882</xdr:colOff>
      <xdr:row>13</xdr:row>
      <xdr:rowOff>117725</xdr:rowOff>
    </xdr:to>
    <xdr:sp macro="" textlink="">
      <xdr:nvSpPr>
        <xdr:cNvPr id="2" name="TextBox 1"/>
        <xdr:cNvSpPr txBox="1"/>
      </xdr:nvSpPr>
      <xdr:spPr>
        <a:xfrm>
          <a:off x="9991403933" y="3603126"/>
          <a:ext cx="6347610" cy="367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100" b="1">
              <a:latin typeface="Arial" pitchFamily="34" charset="0"/>
              <a:cs typeface="Arial" pitchFamily="34" charset="0"/>
            </a:rPr>
            <a:t>- تم حذف الاعمدة</a:t>
          </a:r>
          <a:r>
            <a:rPr lang="ar-IQ" sz="1100" b="1" baseline="0">
              <a:latin typeface="Arial" pitchFamily="34" charset="0"/>
              <a:cs typeface="Arial" pitchFamily="34" charset="0"/>
            </a:rPr>
            <a:t> الصفرية  لكل من (عربي - اجنبي ) 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0.45472</cdr:x>
      <cdr:y>0.05409</cdr:y>
    </cdr:from>
    <cdr:to>
      <cdr:x>0.62679</cdr:x>
      <cdr:y>0.38743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16342" y="1483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0.46981</cdr:x>
      <cdr:y>0.07968</cdr:y>
    </cdr:from>
    <cdr:to>
      <cdr:x>0.64189</cdr:x>
      <cdr:y>0.41301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96552" y="2185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</cdr:x>
      <cdr:y>0.09064</cdr:y>
    </cdr:from>
    <cdr:to>
      <cdr:x>0.57208</cdr:x>
      <cdr:y>0.42398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25579" y="2486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0.69456</cdr:x>
      <cdr:y>0.10892</cdr:y>
    </cdr:from>
    <cdr:to>
      <cdr:x>0.87585</cdr:x>
      <cdr:y>0.70325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28739" y="268648"/>
          <a:ext cx="868841" cy="146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0.39811</cdr:x>
      <cdr:y>0.06392</cdr:y>
    </cdr:from>
    <cdr:to>
      <cdr:x>0.57019</cdr:x>
      <cdr:y>0.3174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15552" y="23060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0.46415</cdr:x>
      <cdr:y>0.1473</cdr:y>
    </cdr:from>
    <cdr:to>
      <cdr:x>0.63623</cdr:x>
      <cdr:y>0.40078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466473" y="5313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0.49811</cdr:x>
      <cdr:y>0.0945</cdr:y>
    </cdr:from>
    <cdr:to>
      <cdr:x>0.67019</cdr:x>
      <cdr:y>0.34797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646947" y="34089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0.51132</cdr:x>
      <cdr:y>0.07504</cdr:y>
    </cdr:from>
    <cdr:to>
      <cdr:x>0.6834</cdr:x>
      <cdr:y>0.32852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2717131" y="27071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0.49245</cdr:x>
      <cdr:y>0.13341</cdr:y>
    </cdr:from>
    <cdr:to>
      <cdr:x>0.66453</cdr:x>
      <cdr:y>0.38688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616868" y="4812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0.086</cdr:x>
      <cdr:y>0.09756</cdr:y>
    </cdr:from>
    <cdr:to>
      <cdr:x>1</cdr:x>
      <cdr:y>0.21084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04825" y="243613"/>
          <a:ext cx="5365082" cy="282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ar-IQ" sz="1100" baseline="0"/>
            <a:t>                 </a:t>
          </a:r>
          <a:r>
            <a:rPr lang="ar-IQ" sz="1100"/>
            <a:t>شكل (1 ) المؤشرات الرئيسة</a:t>
          </a:r>
          <a:r>
            <a:rPr lang="ar-IQ" sz="1100" baseline="0"/>
            <a:t> لعدد  مقاولات الابنية والانشاءات في القطاع العام للسنوات (2011-2021) </a:t>
          </a:r>
          <a:endParaRPr lang="en-GB" sz="1100"/>
        </a:p>
      </cdr:txBody>
    </cdr:sp>
  </cdr:relSizeAnchor>
  <cdr:relSizeAnchor xmlns:cdr="http://schemas.openxmlformats.org/drawingml/2006/chartDrawing">
    <cdr:from>
      <cdr:x>0.00907</cdr:x>
      <cdr:y>0.0922</cdr:y>
    </cdr:from>
    <cdr:to>
      <cdr:x>0.0523</cdr:x>
      <cdr:y>0.19106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59660" y="247649"/>
          <a:ext cx="284200" cy="265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العدد</a:t>
          </a:r>
          <a:endParaRPr lang="en-GB" sz="1100"/>
        </a:p>
      </cdr:txBody>
    </cdr:sp>
  </cdr:relSizeAnchor>
  <cdr:relSizeAnchor xmlns:cdr="http://schemas.openxmlformats.org/drawingml/2006/chartDrawing">
    <cdr:from>
      <cdr:x>0.86115</cdr:x>
      <cdr:y>0.65957</cdr:y>
    </cdr:from>
    <cdr:to>
      <cdr:x>1</cdr:x>
      <cdr:y>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553075" y="2486024"/>
          <a:ext cx="8953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0.86115</cdr:x>
      <cdr:y>0.91489</cdr:y>
    </cdr:from>
    <cdr:to>
      <cdr:x>1</cdr:x>
      <cdr:y>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553075" y="2457449"/>
          <a:ext cx="8953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ar-IQ" sz="1100"/>
            <a:t>السنة</a:t>
          </a:r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606240</xdr:colOff>
      <xdr:row>32</xdr:row>
      <xdr:rowOff>85725</xdr:rowOff>
    </xdr:from>
    <xdr:ext cx="184731" cy="264560"/>
    <xdr:sp macro="" textlink="">
      <xdr:nvSpPr>
        <xdr:cNvPr id="4" name="TextBox 3"/>
        <xdr:cNvSpPr txBox="1"/>
      </xdr:nvSpPr>
      <xdr:spPr>
        <a:xfrm>
          <a:off x="152933004" y="6867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ar-IQ"/>
        </a:p>
      </xdr:txBody>
    </xdr:sp>
    <xdr:clientData/>
  </xdr:oneCellAnchor>
  <xdr:twoCellAnchor editAs="oneCell">
    <xdr:from>
      <xdr:col>10</xdr:col>
      <xdr:colOff>600076</xdr:colOff>
      <xdr:row>1</xdr:row>
      <xdr:rowOff>19050</xdr:rowOff>
    </xdr:from>
    <xdr:to>
      <xdr:col>23</xdr:col>
      <xdr:colOff>190501</xdr:colOff>
      <xdr:row>15</xdr:row>
      <xdr:rowOff>69731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9973475099" y="295275"/>
          <a:ext cx="7667625" cy="28319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85724</xdr:colOff>
      <xdr:row>8</xdr:row>
      <xdr:rowOff>161926</xdr:rowOff>
    </xdr:from>
    <xdr:to>
      <xdr:col>9</xdr:col>
      <xdr:colOff>114300</xdr:colOff>
      <xdr:row>9</xdr:row>
      <xdr:rowOff>76200</xdr:rowOff>
    </xdr:to>
    <xdr:sp macro="" textlink="">
      <xdr:nvSpPr>
        <xdr:cNvPr id="2" name="TextBox 1"/>
        <xdr:cNvSpPr txBox="1"/>
      </xdr:nvSpPr>
      <xdr:spPr>
        <a:xfrm>
          <a:off x="9982638150" y="3143251"/>
          <a:ext cx="5762626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ملاحظة : تم حذف المحافظات الصفرية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66672</xdr:colOff>
      <xdr:row>8</xdr:row>
      <xdr:rowOff>9525</xdr:rowOff>
    </xdr:from>
    <xdr:to>
      <xdr:col>9</xdr:col>
      <xdr:colOff>1628775</xdr:colOff>
      <xdr:row>8</xdr:row>
      <xdr:rowOff>361950</xdr:rowOff>
    </xdr:to>
    <xdr:sp macro="" textlink="">
      <xdr:nvSpPr>
        <xdr:cNvPr id="2" name="TextBox 1"/>
        <xdr:cNvSpPr txBox="1"/>
      </xdr:nvSpPr>
      <xdr:spPr>
        <a:xfrm>
          <a:off x="9979513950" y="2933700"/>
          <a:ext cx="9848853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>
              <a:latin typeface="Arial" pitchFamily="34" charset="0"/>
              <a:cs typeface="Arial" pitchFamily="34" charset="0"/>
            </a:rPr>
            <a:t>ملاحظة : تم حذف الوزارات الصفرية</a:t>
          </a:r>
          <a:endParaRPr lang="en-US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20</xdr:row>
      <xdr:rowOff>142874</xdr:rowOff>
    </xdr:from>
    <xdr:to>
      <xdr:col>7</xdr:col>
      <xdr:colOff>200026</xdr:colOff>
      <xdr:row>22</xdr:row>
      <xdr:rowOff>247650</xdr:rowOff>
    </xdr:to>
    <xdr:sp macro="" textlink="">
      <xdr:nvSpPr>
        <xdr:cNvPr id="3" name="TextBox 2"/>
        <xdr:cNvSpPr txBox="1"/>
      </xdr:nvSpPr>
      <xdr:spPr>
        <a:xfrm>
          <a:off x="9982981049" y="5619749"/>
          <a:ext cx="3914775" cy="657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تم حذف الاعمدة الصفرية (أبنية زراعية)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IQ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-تم حذف المحافظات التي لا توجد فيها بيانات (ذي قار)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32847</xdr:colOff>
      <xdr:row>24</xdr:row>
      <xdr:rowOff>76639</xdr:rowOff>
    </xdr:from>
    <xdr:to>
      <xdr:col>3</xdr:col>
      <xdr:colOff>613106</xdr:colOff>
      <xdr:row>27</xdr:row>
      <xdr:rowOff>153277</xdr:rowOff>
    </xdr:to>
    <xdr:sp macro="" textlink="">
      <xdr:nvSpPr>
        <xdr:cNvPr id="2" name="TextBox 2"/>
        <xdr:cNvSpPr txBox="1"/>
      </xdr:nvSpPr>
      <xdr:spPr>
        <a:xfrm>
          <a:off x="10044889826" y="6152932"/>
          <a:ext cx="3218793" cy="700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ar-IQ" sz="1200" b="1" baseline="0"/>
            <a:t> </a:t>
          </a:r>
        </a:p>
        <a:p>
          <a:pPr algn="r" rtl="1"/>
          <a:r>
            <a:rPr lang="ar-IQ" sz="1200" b="1" baseline="0"/>
            <a:t>- تم حذف اللاعمدة الصفرية (أبنية زراعية) </a:t>
          </a:r>
        </a:p>
        <a:p>
          <a:pPr algn="r" rtl="1"/>
          <a:r>
            <a:rPr lang="ar-IQ" sz="1200" b="1" baseline="0"/>
            <a:t>- تم حذف المحافظات التي لا توجد فيها بيانات (ذي قار)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4"/>
  <sheetViews>
    <sheetView rightToLeft="1" view="pageBreakPreview" zoomScaleSheetLayoutView="100" workbookViewId="0">
      <selection activeCell="B23" sqref="B23"/>
    </sheetView>
  </sheetViews>
  <sheetFormatPr defaultRowHeight="21.95" customHeight="1"/>
  <cols>
    <col min="1" max="1" width="2.7109375" style="28" customWidth="1"/>
    <col min="2" max="2" width="31.28515625" style="77" bestFit="1" customWidth="1"/>
    <col min="3" max="3" width="7.85546875" style="28" bestFit="1" customWidth="1"/>
    <col min="4" max="4" width="18.7109375" style="28" bestFit="1" customWidth="1"/>
    <col min="5" max="5" width="7.85546875" style="28" bestFit="1" customWidth="1"/>
    <col min="6" max="6" width="19" style="28" customWidth="1"/>
    <col min="7" max="16384" width="9.140625" style="28"/>
  </cols>
  <sheetData>
    <row r="3" spans="2:7" ht="30.75" customHeight="1"/>
    <row r="4" spans="2:7" ht="18">
      <c r="B4" s="567" t="s">
        <v>50</v>
      </c>
      <c r="C4" s="567"/>
      <c r="D4" s="567"/>
      <c r="E4" s="567"/>
      <c r="F4" s="567"/>
    </row>
    <row r="5" spans="2:7" ht="21.95" customHeight="1" thickBot="1">
      <c r="B5" s="568" t="s">
        <v>58</v>
      </c>
      <c r="C5" s="568"/>
      <c r="D5" s="61"/>
      <c r="E5" s="569" t="s">
        <v>40</v>
      </c>
      <c r="F5" s="569"/>
      <c r="G5" s="55"/>
    </row>
    <row r="6" spans="2:7" ht="21.95" customHeight="1" thickTop="1">
      <c r="B6" s="570" t="s">
        <v>13</v>
      </c>
      <c r="C6" s="572" t="s">
        <v>38</v>
      </c>
      <c r="D6" s="572"/>
      <c r="E6" s="572" t="s">
        <v>0</v>
      </c>
      <c r="F6" s="572"/>
      <c r="G6" s="55"/>
    </row>
    <row r="7" spans="2:7" ht="21.95" customHeight="1" thickBot="1">
      <c r="B7" s="571"/>
      <c r="C7" s="104" t="s">
        <v>8</v>
      </c>
      <c r="D7" s="104" t="s">
        <v>9</v>
      </c>
      <c r="E7" s="104" t="s">
        <v>8</v>
      </c>
      <c r="F7" s="104" t="s">
        <v>9</v>
      </c>
      <c r="G7" s="55"/>
    </row>
    <row r="8" spans="2:7" ht="16.5" customHeight="1">
      <c r="B8" s="91" t="s">
        <v>16</v>
      </c>
      <c r="C8" s="99">
        <v>1</v>
      </c>
      <c r="D8" s="100">
        <v>901900</v>
      </c>
      <c r="E8" s="99">
        <v>1</v>
      </c>
      <c r="F8" s="100">
        <v>901900</v>
      </c>
      <c r="G8" s="55"/>
    </row>
    <row r="9" spans="2:7" ht="16.5" customHeight="1">
      <c r="B9" s="89" t="s">
        <v>24</v>
      </c>
      <c r="C9" s="97">
        <v>17</v>
      </c>
      <c r="D9" s="95">
        <v>207621217</v>
      </c>
      <c r="E9" s="97">
        <v>17</v>
      </c>
      <c r="F9" s="95">
        <v>207621217</v>
      </c>
      <c r="G9" s="55"/>
    </row>
    <row r="10" spans="2:7" ht="16.5" customHeight="1">
      <c r="B10" s="91" t="s">
        <v>48</v>
      </c>
      <c r="C10" s="93">
        <v>1</v>
      </c>
      <c r="D10" s="93">
        <v>1217969</v>
      </c>
      <c r="E10" s="93">
        <v>1</v>
      </c>
      <c r="F10" s="93">
        <v>1217969</v>
      </c>
      <c r="G10" s="55"/>
    </row>
    <row r="11" spans="2:7" ht="16.5" customHeight="1" thickBot="1">
      <c r="B11" s="89" t="s">
        <v>21</v>
      </c>
      <c r="C11" s="97">
        <v>1</v>
      </c>
      <c r="D11" s="95">
        <v>2578850</v>
      </c>
      <c r="E11" s="97">
        <v>1</v>
      </c>
      <c r="F11" s="95">
        <v>2578850</v>
      </c>
      <c r="G11" s="55"/>
    </row>
    <row r="12" spans="2:7" ht="16.5" customHeight="1" thickBot="1">
      <c r="B12" s="94" t="s">
        <v>0</v>
      </c>
      <c r="C12" s="101">
        <f>SUM(C8:C11)</f>
        <v>20</v>
      </c>
      <c r="D12" s="102">
        <f>SUM(D8:D11)</f>
        <v>212319936</v>
      </c>
      <c r="E12" s="101">
        <f>SUM(E8:E11)</f>
        <v>20</v>
      </c>
      <c r="F12" s="102">
        <f>SUM(F8:F11)</f>
        <v>212319936</v>
      </c>
      <c r="G12" s="55"/>
    </row>
    <row r="13" spans="2:7" ht="21.95" customHeight="1" thickTop="1">
      <c r="B13" s="103"/>
      <c r="C13" s="98"/>
      <c r="D13" s="98"/>
      <c r="E13" s="98"/>
      <c r="F13" s="98"/>
      <c r="G13" s="55"/>
    </row>
    <row r="14" spans="2:7" ht="21.95" customHeight="1">
      <c r="B14" s="103"/>
      <c r="C14" s="98"/>
      <c r="D14" s="98"/>
      <c r="E14" s="98"/>
      <c r="F14" s="98"/>
      <c r="G14" s="55"/>
    </row>
    <row r="15" spans="2:7" ht="21.95" customHeight="1">
      <c r="B15" s="83"/>
      <c r="C15" s="55"/>
      <c r="D15" s="55"/>
      <c r="E15" s="55"/>
      <c r="F15" s="55"/>
      <c r="G15" s="55"/>
    </row>
    <row r="23" spans="5:6" ht="21.95" customHeight="1">
      <c r="F23" s="41"/>
    </row>
    <row r="24" spans="5:6" ht="21.95" customHeight="1">
      <c r="E24" s="41"/>
    </row>
  </sheetData>
  <mergeCells count="6">
    <mergeCell ref="B4:F4"/>
    <mergeCell ref="B5:C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4"/>
  <sheetViews>
    <sheetView rightToLeft="1" tabSelected="1" view="pageBreakPreview" zoomScale="89" zoomScaleSheetLayoutView="89" workbookViewId="0">
      <selection activeCell="F48" sqref="F48"/>
    </sheetView>
  </sheetViews>
  <sheetFormatPr defaultRowHeight="21.95" customHeight="1"/>
  <cols>
    <col min="1" max="1" width="5" customWidth="1"/>
    <col min="2" max="2" width="26.28515625" style="75" customWidth="1"/>
    <col min="3" max="3" width="6.7109375" customWidth="1"/>
    <col min="4" max="4" width="14.140625" customWidth="1"/>
    <col min="5" max="5" width="6.7109375" customWidth="1"/>
    <col min="6" max="6" width="15.7109375" customWidth="1"/>
    <col min="7" max="7" width="5.5703125" customWidth="1"/>
    <col min="8" max="8" width="17" customWidth="1"/>
    <col min="9" max="9" width="6.42578125" customWidth="1"/>
    <col min="10" max="10" width="15.7109375" customWidth="1"/>
    <col min="11" max="11" width="6.85546875" customWidth="1"/>
    <col min="12" max="12" width="16.85546875" customWidth="1"/>
  </cols>
  <sheetData>
    <row r="3" spans="1:13" ht="21.95" customHeight="1">
      <c r="B3" s="567" t="s">
        <v>146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</row>
    <row r="4" spans="1:13" ht="21.95" customHeight="1" thickBot="1">
      <c r="B4" s="80" t="s">
        <v>45</v>
      </c>
      <c r="C4" s="61"/>
      <c r="D4" s="105"/>
      <c r="E4" s="54"/>
      <c r="F4" s="21"/>
      <c r="G4" s="54"/>
      <c r="H4" s="21"/>
      <c r="I4" s="54"/>
      <c r="J4" s="54"/>
      <c r="K4" s="604" t="s">
        <v>40</v>
      </c>
      <c r="L4" s="604"/>
    </row>
    <row r="5" spans="1:13" ht="21.95" customHeight="1" thickTop="1">
      <c r="B5" s="250" t="s">
        <v>13</v>
      </c>
      <c r="C5" s="603" t="s">
        <v>31</v>
      </c>
      <c r="D5" s="603"/>
      <c r="E5" s="603" t="s">
        <v>32</v>
      </c>
      <c r="F5" s="603"/>
      <c r="G5" s="603" t="s">
        <v>106</v>
      </c>
      <c r="H5" s="603"/>
      <c r="I5" s="603" t="s">
        <v>33</v>
      </c>
      <c r="J5" s="603"/>
      <c r="K5" s="603" t="s">
        <v>0</v>
      </c>
      <c r="L5" s="603"/>
    </row>
    <row r="6" spans="1:13" ht="21.95" customHeight="1">
      <c r="B6" s="362"/>
      <c r="C6" s="538" t="s">
        <v>8</v>
      </c>
      <c r="D6" s="539" t="s">
        <v>9</v>
      </c>
      <c r="E6" s="538" t="s">
        <v>8</v>
      </c>
      <c r="F6" s="539" t="s">
        <v>9</v>
      </c>
      <c r="G6" s="538" t="s">
        <v>8</v>
      </c>
      <c r="H6" s="539" t="s">
        <v>9</v>
      </c>
      <c r="I6" s="538" t="s">
        <v>8</v>
      </c>
      <c r="J6" s="539" t="s">
        <v>9</v>
      </c>
      <c r="K6" s="538" t="s">
        <v>8</v>
      </c>
      <c r="L6" s="539" t="s">
        <v>9</v>
      </c>
    </row>
    <row r="7" spans="1:13" ht="16.5" customHeight="1">
      <c r="A7" s="15"/>
      <c r="B7" s="368" t="s">
        <v>72</v>
      </c>
      <c r="C7" s="291">
        <v>0</v>
      </c>
      <c r="D7" s="291">
        <v>0</v>
      </c>
      <c r="E7" s="291">
        <v>0</v>
      </c>
      <c r="F7" s="291">
        <v>0</v>
      </c>
      <c r="G7" s="291">
        <v>0</v>
      </c>
      <c r="H7" s="291">
        <v>0</v>
      </c>
      <c r="I7" s="291">
        <v>0</v>
      </c>
      <c r="J7" s="291">
        <v>0</v>
      </c>
      <c r="K7" s="291">
        <f>C7+E7+G7+I7</f>
        <v>0</v>
      </c>
      <c r="L7" s="291">
        <v>0</v>
      </c>
      <c r="M7" s="15"/>
    </row>
    <row r="8" spans="1:13" ht="16.5" customHeight="1">
      <c r="A8" s="15"/>
      <c r="B8" s="360" t="s">
        <v>73</v>
      </c>
      <c r="C8" s="135">
        <v>0</v>
      </c>
      <c r="D8" s="264">
        <v>0</v>
      </c>
      <c r="E8" s="135">
        <v>5</v>
      </c>
      <c r="F8" s="264">
        <v>1574158</v>
      </c>
      <c r="G8" s="135">
        <v>3</v>
      </c>
      <c r="H8" s="264">
        <v>282598</v>
      </c>
      <c r="I8" s="135">
        <v>9</v>
      </c>
      <c r="J8" s="264">
        <v>3088008</v>
      </c>
      <c r="K8" s="264">
        <f t="shared" ref="K8:K26" si="0">C8+E8+G8+I8</f>
        <v>17</v>
      </c>
      <c r="L8" s="264">
        <v>4944764</v>
      </c>
      <c r="M8" s="15"/>
    </row>
    <row r="9" spans="1:13" ht="16.5" customHeight="1">
      <c r="A9" s="15"/>
      <c r="B9" s="368" t="s">
        <v>16</v>
      </c>
      <c r="C9" s="291">
        <v>6</v>
      </c>
      <c r="D9" s="291">
        <v>392158390</v>
      </c>
      <c r="E9" s="291">
        <v>3</v>
      </c>
      <c r="F9" s="291">
        <v>4695987</v>
      </c>
      <c r="G9" s="291">
        <v>4</v>
      </c>
      <c r="H9" s="291">
        <v>4839821</v>
      </c>
      <c r="I9" s="291">
        <v>0</v>
      </c>
      <c r="J9" s="291">
        <v>0</v>
      </c>
      <c r="K9" s="291">
        <f t="shared" si="0"/>
        <v>13</v>
      </c>
      <c r="L9" s="291">
        <v>401694198</v>
      </c>
      <c r="M9" s="15"/>
    </row>
    <row r="10" spans="1:13" s="144" customFormat="1" ht="16.5" customHeight="1">
      <c r="A10" s="15"/>
      <c r="B10" s="360" t="s">
        <v>17</v>
      </c>
      <c r="C10" s="264">
        <v>0</v>
      </c>
      <c r="D10" s="264">
        <v>0</v>
      </c>
      <c r="E10" s="264">
        <v>0</v>
      </c>
      <c r="F10" s="264">
        <v>0</v>
      </c>
      <c r="G10" s="264">
        <v>0</v>
      </c>
      <c r="H10" s="264">
        <v>0</v>
      </c>
      <c r="I10" s="264">
        <v>7</v>
      </c>
      <c r="J10" s="264">
        <v>19873769</v>
      </c>
      <c r="K10" s="264">
        <f t="shared" si="0"/>
        <v>7</v>
      </c>
      <c r="L10" s="264">
        <v>19873769</v>
      </c>
      <c r="M10" s="15"/>
    </row>
    <row r="11" spans="1:13" ht="16.5" customHeight="1">
      <c r="A11" s="15"/>
      <c r="B11" s="368" t="s">
        <v>18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  <c r="J11" s="291">
        <v>0</v>
      </c>
      <c r="K11" s="291">
        <f t="shared" si="0"/>
        <v>0</v>
      </c>
      <c r="L11" s="291">
        <v>0</v>
      </c>
      <c r="M11" s="15"/>
    </row>
    <row r="12" spans="1:13" ht="16.5" customHeight="1">
      <c r="A12" s="15"/>
      <c r="B12" s="360" t="s">
        <v>127</v>
      </c>
      <c r="C12" s="135">
        <v>0</v>
      </c>
      <c r="D12" s="264">
        <v>0</v>
      </c>
      <c r="E12" s="135">
        <v>39</v>
      </c>
      <c r="F12" s="264">
        <v>367314195</v>
      </c>
      <c r="G12" s="135">
        <v>2</v>
      </c>
      <c r="H12" s="264">
        <v>1001315</v>
      </c>
      <c r="I12" s="135">
        <v>0</v>
      </c>
      <c r="J12" s="264">
        <v>0</v>
      </c>
      <c r="K12" s="264">
        <f t="shared" si="0"/>
        <v>41</v>
      </c>
      <c r="L12" s="264">
        <v>368315510</v>
      </c>
      <c r="M12" s="15"/>
    </row>
    <row r="13" spans="1:13" s="144" customFormat="1" ht="16.5" customHeight="1">
      <c r="A13" s="15"/>
      <c r="B13" s="368" t="s">
        <v>46</v>
      </c>
      <c r="C13" s="291">
        <v>0</v>
      </c>
      <c r="D13" s="291">
        <v>0</v>
      </c>
      <c r="E13" s="291">
        <v>0</v>
      </c>
      <c r="F13" s="291">
        <v>0</v>
      </c>
      <c r="G13" s="291">
        <v>1</v>
      </c>
      <c r="H13" s="291">
        <v>2686629</v>
      </c>
      <c r="I13" s="291">
        <v>0</v>
      </c>
      <c r="J13" s="291">
        <v>0</v>
      </c>
      <c r="K13" s="291">
        <f t="shared" si="0"/>
        <v>1</v>
      </c>
      <c r="L13" s="291">
        <v>2686629</v>
      </c>
      <c r="M13" s="15"/>
    </row>
    <row r="14" spans="1:13" s="144" customFormat="1" ht="16.5" customHeight="1">
      <c r="A14" s="15"/>
      <c r="B14" s="360" t="s">
        <v>19</v>
      </c>
      <c r="C14" s="264">
        <v>0</v>
      </c>
      <c r="D14" s="264">
        <v>0</v>
      </c>
      <c r="E14" s="264">
        <v>2</v>
      </c>
      <c r="F14" s="264">
        <v>986233</v>
      </c>
      <c r="G14" s="264">
        <v>0</v>
      </c>
      <c r="H14" s="264"/>
      <c r="I14" s="264">
        <v>0</v>
      </c>
      <c r="J14" s="264">
        <v>0</v>
      </c>
      <c r="K14" s="487">
        <f t="shared" si="0"/>
        <v>2</v>
      </c>
      <c r="L14" s="264">
        <v>986233</v>
      </c>
      <c r="M14" s="15"/>
    </row>
    <row r="15" spans="1:13" s="15" customFormat="1" ht="16.5" customHeight="1">
      <c r="B15" s="368" t="s">
        <v>140</v>
      </c>
      <c r="C15" s="291">
        <v>0</v>
      </c>
      <c r="D15" s="291">
        <v>0</v>
      </c>
      <c r="E15" s="291">
        <v>0</v>
      </c>
      <c r="F15" s="291">
        <v>0</v>
      </c>
      <c r="G15" s="291">
        <v>0</v>
      </c>
      <c r="H15" s="291">
        <v>0</v>
      </c>
      <c r="I15" s="291">
        <v>0</v>
      </c>
      <c r="J15" s="291">
        <v>0</v>
      </c>
      <c r="K15" s="284">
        <f t="shared" si="0"/>
        <v>0</v>
      </c>
      <c r="L15" s="291">
        <v>0</v>
      </c>
    </row>
    <row r="16" spans="1:13" s="144" customFormat="1" ht="16.5" customHeight="1">
      <c r="A16" s="15"/>
      <c r="B16" s="360" t="s">
        <v>114</v>
      </c>
      <c r="C16" s="264">
        <v>0</v>
      </c>
      <c r="D16" s="264">
        <v>0</v>
      </c>
      <c r="E16" s="264">
        <v>0</v>
      </c>
      <c r="F16" s="264">
        <v>0</v>
      </c>
      <c r="G16" s="264">
        <v>0</v>
      </c>
      <c r="H16" s="264">
        <v>0</v>
      </c>
      <c r="I16" s="264">
        <v>0</v>
      </c>
      <c r="J16" s="264">
        <v>0</v>
      </c>
      <c r="K16" s="487">
        <f t="shared" si="0"/>
        <v>0</v>
      </c>
      <c r="L16" s="264">
        <v>0</v>
      </c>
      <c r="M16" s="15"/>
    </row>
    <row r="17" spans="1:13" s="15" customFormat="1" ht="16.5" customHeight="1">
      <c r="B17" s="368" t="s">
        <v>20</v>
      </c>
      <c r="C17" s="291">
        <v>0</v>
      </c>
      <c r="D17" s="291">
        <v>0</v>
      </c>
      <c r="E17" s="291">
        <v>0</v>
      </c>
      <c r="F17" s="291">
        <v>0</v>
      </c>
      <c r="G17" s="291">
        <v>0</v>
      </c>
      <c r="H17" s="291">
        <v>0</v>
      </c>
      <c r="I17" s="291">
        <v>1</v>
      </c>
      <c r="J17" s="291">
        <v>3867170</v>
      </c>
      <c r="K17" s="284">
        <f t="shared" si="0"/>
        <v>1</v>
      </c>
      <c r="L17" s="291">
        <v>3867170</v>
      </c>
    </row>
    <row r="18" spans="1:13" s="144" customFormat="1" ht="16.5" customHeight="1">
      <c r="A18" s="15"/>
      <c r="B18" s="360" t="s">
        <v>147</v>
      </c>
      <c r="C18" s="135">
        <v>0</v>
      </c>
      <c r="D18" s="264">
        <v>0</v>
      </c>
      <c r="E18" s="135">
        <v>0</v>
      </c>
      <c r="F18" s="264">
        <v>0</v>
      </c>
      <c r="G18" s="135">
        <v>0</v>
      </c>
      <c r="H18" s="264">
        <v>0</v>
      </c>
      <c r="I18" s="135">
        <v>0</v>
      </c>
      <c r="J18" s="264">
        <v>0</v>
      </c>
      <c r="K18" s="487">
        <f t="shared" si="0"/>
        <v>0</v>
      </c>
      <c r="L18" s="264">
        <v>0</v>
      </c>
      <c r="M18" s="15"/>
    </row>
    <row r="19" spans="1:13" s="15" customFormat="1" ht="16.5" customHeight="1">
      <c r="B19" s="368" t="s">
        <v>141</v>
      </c>
      <c r="C19" s="369">
        <v>0</v>
      </c>
      <c r="D19" s="291">
        <v>0</v>
      </c>
      <c r="E19" s="369">
        <v>0</v>
      </c>
      <c r="F19" s="291">
        <v>0</v>
      </c>
      <c r="G19" s="369">
        <v>0</v>
      </c>
      <c r="H19" s="291">
        <v>0</v>
      </c>
      <c r="I19" s="369">
        <v>0</v>
      </c>
      <c r="J19" s="291">
        <v>0</v>
      </c>
      <c r="K19" s="284">
        <f t="shared" si="0"/>
        <v>0</v>
      </c>
      <c r="L19" s="291">
        <v>0</v>
      </c>
    </row>
    <row r="20" spans="1:13" s="144" customFormat="1" ht="16.5" customHeight="1">
      <c r="A20" s="15"/>
      <c r="B20" s="360" t="s">
        <v>142</v>
      </c>
      <c r="C20" s="135">
        <v>0</v>
      </c>
      <c r="D20" s="264">
        <v>0</v>
      </c>
      <c r="E20" s="135">
        <v>0</v>
      </c>
      <c r="F20" s="264">
        <v>0</v>
      </c>
      <c r="G20" s="135">
        <v>0</v>
      </c>
      <c r="H20" s="264">
        <v>0</v>
      </c>
      <c r="I20" s="135">
        <v>0</v>
      </c>
      <c r="J20" s="264">
        <v>0</v>
      </c>
      <c r="K20" s="487">
        <f t="shared" si="0"/>
        <v>0</v>
      </c>
      <c r="L20" s="264">
        <v>0</v>
      </c>
      <c r="M20" s="15"/>
    </row>
    <row r="21" spans="1:13" s="15" customFormat="1" ht="16.5" customHeight="1">
      <c r="B21" s="368" t="s">
        <v>22</v>
      </c>
      <c r="C21" s="291">
        <v>10</v>
      </c>
      <c r="D21" s="291">
        <v>23173939</v>
      </c>
      <c r="E21" s="291">
        <v>306</v>
      </c>
      <c r="F21" s="291">
        <v>640062433</v>
      </c>
      <c r="G21" s="291">
        <v>109</v>
      </c>
      <c r="H21" s="291">
        <v>293388676</v>
      </c>
      <c r="I21" s="291">
        <v>32</v>
      </c>
      <c r="J21" s="291">
        <v>51588544</v>
      </c>
      <c r="K21" s="291">
        <f t="shared" si="0"/>
        <v>457</v>
      </c>
      <c r="L21" s="291">
        <v>1008213592</v>
      </c>
    </row>
    <row r="22" spans="1:13" s="15" customFormat="1" ht="16.5" customHeight="1">
      <c r="B22" s="360" t="s">
        <v>21</v>
      </c>
      <c r="C22" s="135">
        <v>0</v>
      </c>
      <c r="D22" s="264">
        <v>0</v>
      </c>
      <c r="E22" s="135">
        <v>9</v>
      </c>
      <c r="F22" s="264">
        <v>29289501</v>
      </c>
      <c r="G22" s="135">
        <v>17</v>
      </c>
      <c r="H22" s="264">
        <v>12001498</v>
      </c>
      <c r="I22" s="135">
        <v>1</v>
      </c>
      <c r="J22" s="264">
        <v>67500</v>
      </c>
      <c r="K22" s="487">
        <f t="shared" si="0"/>
        <v>27</v>
      </c>
      <c r="L22" s="264">
        <v>41358499</v>
      </c>
    </row>
    <row r="23" spans="1:13" s="15" customFormat="1" ht="16.5" customHeight="1">
      <c r="B23" s="368" t="s">
        <v>143</v>
      </c>
      <c r="C23" s="369">
        <v>0</v>
      </c>
      <c r="D23" s="291">
        <v>0</v>
      </c>
      <c r="E23" s="369">
        <v>0</v>
      </c>
      <c r="F23" s="291">
        <v>0</v>
      </c>
      <c r="G23" s="369">
        <v>0</v>
      </c>
      <c r="H23" s="291">
        <v>0</v>
      </c>
      <c r="I23" s="369">
        <v>0</v>
      </c>
      <c r="J23" s="291">
        <v>0</v>
      </c>
      <c r="K23" s="284">
        <f t="shared" si="0"/>
        <v>0</v>
      </c>
      <c r="L23" s="291">
        <v>0</v>
      </c>
    </row>
    <row r="24" spans="1:13" s="144" customFormat="1" ht="16.5" customHeight="1">
      <c r="A24" s="15"/>
      <c r="B24" s="360" t="s">
        <v>62</v>
      </c>
      <c r="C24" s="135">
        <v>0</v>
      </c>
      <c r="D24" s="264">
        <v>0</v>
      </c>
      <c r="E24" s="135">
        <v>0</v>
      </c>
      <c r="F24" s="264">
        <v>0</v>
      </c>
      <c r="G24" s="135">
        <v>0</v>
      </c>
      <c r="H24" s="264">
        <v>0</v>
      </c>
      <c r="I24" s="135">
        <v>1</v>
      </c>
      <c r="J24" s="264">
        <v>5518519</v>
      </c>
      <c r="K24" s="487">
        <f t="shared" si="0"/>
        <v>1</v>
      </c>
      <c r="L24" s="264">
        <v>5518519</v>
      </c>
      <c r="M24" s="15"/>
    </row>
    <row r="25" spans="1:13" s="15" customFormat="1" ht="16.5" customHeight="1" thickBot="1">
      <c r="B25" s="317" t="s">
        <v>23</v>
      </c>
      <c r="C25" s="430">
        <v>1</v>
      </c>
      <c r="D25" s="430">
        <v>19429</v>
      </c>
      <c r="E25" s="430">
        <v>132</v>
      </c>
      <c r="F25" s="430">
        <v>84198118</v>
      </c>
      <c r="G25" s="430">
        <v>33</v>
      </c>
      <c r="H25" s="430">
        <v>22057695</v>
      </c>
      <c r="I25" s="430">
        <v>4</v>
      </c>
      <c r="J25" s="430">
        <v>4844375</v>
      </c>
      <c r="K25" s="430">
        <f t="shared" si="0"/>
        <v>170</v>
      </c>
      <c r="L25" s="430">
        <v>111119617</v>
      </c>
    </row>
    <row r="26" spans="1:13" s="15" customFormat="1" ht="16.5" customHeight="1" thickBot="1">
      <c r="B26" s="294" t="s">
        <v>0</v>
      </c>
      <c r="C26" s="293">
        <f t="shared" ref="C26:L26" si="1">SUM(C7:C25)</f>
        <v>17</v>
      </c>
      <c r="D26" s="293">
        <f t="shared" si="1"/>
        <v>415351758</v>
      </c>
      <c r="E26" s="293">
        <f t="shared" si="1"/>
        <v>496</v>
      </c>
      <c r="F26" s="293">
        <f t="shared" si="1"/>
        <v>1128120625</v>
      </c>
      <c r="G26" s="293">
        <f t="shared" si="1"/>
        <v>169</v>
      </c>
      <c r="H26" s="293">
        <f t="shared" si="1"/>
        <v>336258232</v>
      </c>
      <c r="I26" s="293">
        <f t="shared" si="1"/>
        <v>55</v>
      </c>
      <c r="J26" s="293">
        <f t="shared" si="1"/>
        <v>88847885</v>
      </c>
      <c r="K26" s="293">
        <f t="shared" si="0"/>
        <v>737</v>
      </c>
      <c r="L26" s="293">
        <f t="shared" si="1"/>
        <v>1968578500</v>
      </c>
    </row>
    <row r="27" spans="1:13" s="15" customFormat="1" ht="16.5" customHeight="1" thickTop="1">
      <c r="B27" s="75"/>
      <c r="C27"/>
      <c r="D27"/>
      <c r="E27" s="8"/>
      <c r="F27"/>
      <c r="G27"/>
      <c r="H27"/>
      <c r="I27"/>
      <c r="J27"/>
      <c r="K27"/>
      <c r="L27"/>
    </row>
    <row r="28" spans="1:13" s="15" customFormat="1" ht="16.5" customHeight="1">
      <c r="B28" s="75"/>
      <c r="C28"/>
      <c r="D28"/>
      <c r="E28"/>
      <c r="F28" s="208"/>
      <c r="G28"/>
      <c r="H28"/>
      <c r="I28"/>
      <c r="J28"/>
      <c r="K28"/>
      <c r="L28" s="8"/>
    </row>
    <row r="29" spans="1:13" s="144" customFormat="1" ht="16.5" customHeight="1">
      <c r="A29" s="15"/>
      <c r="B29" s="75"/>
      <c r="C29"/>
      <c r="D29"/>
      <c r="E29"/>
      <c r="F29"/>
      <c r="G29"/>
      <c r="H29"/>
      <c r="I29"/>
      <c r="J29"/>
      <c r="K29"/>
      <c r="L29" s="8"/>
      <c r="M29" s="15"/>
    </row>
    <row r="30" spans="1:13" s="15" customFormat="1" ht="16.5" customHeight="1">
      <c r="B30" s="75"/>
      <c r="C30"/>
      <c r="D30"/>
      <c r="E30"/>
      <c r="F30"/>
      <c r="G30"/>
      <c r="H30"/>
      <c r="I30"/>
      <c r="J30"/>
      <c r="K30"/>
      <c r="L30"/>
    </row>
    <row r="31" spans="1:13" s="144" customFormat="1" ht="16.5" customHeight="1">
      <c r="A31" s="15"/>
      <c r="B31" s="75"/>
      <c r="C31"/>
      <c r="D31"/>
      <c r="E31"/>
      <c r="F31"/>
      <c r="G31"/>
      <c r="H31"/>
      <c r="I31"/>
      <c r="J31"/>
      <c r="K31"/>
      <c r="L31"/>
      <c r="M31" s="15"/>
    </row>
    <row r="32" spans="1:13" s="15" customFormat="1" ht="16.5" customHeight="1">
      <c r="B32" s="75"/>
      <c r="C32"/>
      <c r="D32"/>
      <c r="E32"/>
      <c r="F32"/>
      <c r="G32"/>
      <c r="H32"/>
      <c r="I32"/>
      <c r="J32"/>
      <c r="K32"/>
      <c r="L32"/>
    </row>
    <row r="33" spans="1:13" s="370" customFormat="1" ht="16.5" customHeight="1">
      <c r="A33" s="372"/>
      <c r="B33" s="75"/>
      <c r="C33"/>
      <c r="D33"/>
      <c r="E33"/>
      <c r="F33"/>
      <c r="G33"/>
      <c r="H33"/>
      <c r="I33"/>
      <c r="J33"/>
      <c r="K33"/>
      <c r="L33"/>
      <c r="M33" s="372"/>
    </row>
    <row r="34" spans="1:13" s="15" customFormat="1" ht="21.95" customHeight="1">
      <c r="A34" s="148"/>
      <c r="B34" s="75"/>
      <c r="C34"/>
      <c r="D34"/>
      <c r="E34"/>
      <c r="F34"/>
      <c r="G34"/>
      <c r="H34"/>
      <c r="I34"/>
      <c r="J34"/>
      <c r="K34"/>
      <c r="L34"/>
    </row>
  </sheetData>
  <mergeCells count="7">
    <mergeCell ref="B3:L3"/>
    <mergeCell ref="C5:D5"/>
    <mergeCell ref="E5:F5"/>
    <mergeCell ref="G5:H5"/>
    <mergeCell ref="I5:J5"/>
    <mergeCell ref="K4:L4"/>
    <mergeCell ref="K5:L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rightToLeft="1" tabSelected="1" view="pageBreakPreview" zoomScale="86" zoomScaleSheetLayoutView="86" workbookViewId="0">
      <selection activeCell="F48" sqref="F48"/>
    </sheetView>
  </sheetViews>
  <sheetFormatPr defaultRowHeight="21.95" customHeight="1"/>
  <cols>
    <col min="1" max="1" width="4.28515625" style="28" customWidth="1"/>
    <col min="2" max="2" width="3.140625" style="28" customWidth="1"/>
    <col min="3" max="3" width="16.140625" style="81" customWidth="1"/>
    <col min="4" max="4" width="8" style="26" customWidth="1"/>
    <col min="5" max="5" width="14.7109375" style="26" customWidth="1"/>
    <col min="6" max="6" width="0.140625" style="26" hidden="1" customWidth="1"/>
    <col min="7" max="7" width="8" style="26" customWidth="1"/>
    <col min="8" max="8" width="18.5703125" style="26" customWidth="1"/>
    <col min="9" max="9" width="0.28515625" style="26" hidden="1" customWidth="1"/>
    <col min="10" max="10" width="6" style="26" customWidth="1"/>
    <col min="11" max="11" width="15.7109375" style="26" customWidth="1"/>
    <col min="12" max="12" width="10" style="26" customWidth="1"/>
    <col min="13" max="13" width="23.42578125" style="26" customWidth="1"/>
    <col min="14" max="14" width="1.140625" style="26" hidden="1" customWidth="1"/>
    <col min="15" max="16384" width="9.140625" style="28"/>
  </cols>
  <sheetData>
    <row r="1" spans="1:23" ht="21.75" customHeight="1">
      <c r="C1" s="567" t="s">
        <v>181</v>
      </c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</row>
    <row r="2" spans="1:23" ht="21.75" customHeight="1" thickBot="1">
      <c r="C2" s="606" t="s">
        <v>206</v>
      </c>
      <c r="D2" s="606"/>
      <c r="E2" s="49"/>
      <c r="F2" s="49"/>
      <c r="G2" s="49"/>
      <c r="H2" s="49"/>
      <c r="I2" s="49"/>
      <c r="J2" s="49"/>
      <c r="K2" s="49"/>
      <c r="L2" s="49"/>
      <c r="M2" s="604" t="s">
        <v>41</v>
      </c>
      <c r="N2" s="604"/>
    </row>
    <row r="3" spans="1:23" ht="21.95" customHeight="1" thickTop="1">
      <c r="B3" s="41"/>
      <c r="C3" s="607" t="s">
        <v>55</v>
      </c>
      <c r="D3" s="594" t="s">
        <v>52</v>
      </c>
      <c r="E3" s="594"/>
      <c r="F3" s="381"/>
      <c r="G3" s="603" t="s">
        <v>107</v>
      </c>
      <c r="H3" s="603"/>
      <c r="I3" s="381" t="s">
        <v>53</v>
      </c>
      <c r="J3" s="610" t="s">
        <v>117</v>
      </c>
      <c r="K3" s="610"/>
      <c r="L3" s="609" t="s">
        <v>74</v>
      </c>
      <c r="M3" s="609"/>
      <c r="N3" s="23"/>
    </row>
    <row r="4" spans="1:23" ht="21.95" customHeight="1" thickBot="1">
      <c r="B4" s="41"/>
      <c r="C4" s="608"/>
      <c r="D4" s="385" t="s">
        <v>8</v>
      </c>
      <c r="E4" s="386" t="s">
        <v>9</v>
      </c>
      <c r="F4" s="385"/>
      <c r="G4" s="385" t="s">
        <v>8</v>
      </c>
      <c r="H4" s="385" t="s">
        <v>9</v>
      </c>
      <c r="I4" s="385"/>
      <c r="J4" s="385" t="s">
        <v>88</v>
      </c>
      <c r="K4" s="385" t="s">
        <v>9</v>
      </c>
      <c r="L4" s="385" t="s">
        <v>8</v>
      </c>
      <c r="M4" s="386" t="s">
        <v>9</v>
      </c>
      <c r="N4" s="60"/>
    </row>
    <row r="5" spans="1:23" ht="21.95" customHeight="1" thickTop="1">
      <c r="C5" s="132" t="s">
        <v>85</v>
      </c>
      <c r="D5" s="180">
        <v>1</v>
      </c>
      <c r="E5" s="110">
        <v>19429</v>
      </c>
      <c r="F5" s="180"/>
      <c r="G5" s="180">
        <v>0</v>
      </c>
      <c r="H5" s="110">
        <v>0</v>
      </c>
      <c r="I5" s="180"/>
      <c r="J5" s="160">
        <v>2</v>
      </c>
      <c r="K5" s="110">
        <v>151581</v>
      </c>
      <c r="L5" s="180">
        <v>21</v>
      </c>
      <c r="M5" s="110">
        <v>6286267</v>
      </c>
      <c r="N5" s="60"/>
      <c r="S5" s="41"/>
    </row>
    <row r="6" spans="1:23" ht="16.5" customHeight="1">
      <c r="C6" s="540" t="s">
        <v>12</v>
      </c>
      <c r="D6" s="541">
        <v>0</v>
      </c>
      <c r="E6" s="542">
        <v>0</v>
      </c>
      <c r="F6" s="543"/>
      <c r="G6" s="541">
        <v>0</v>
      </c>
      <c r="H6" s="541">
        <v>0</v>
      </c>
      <c r="I6" s="543"/>
      <c r="J6" s="544">
        <v>0</v>
      </c>
      <c r="K6" s="404">
        <v>0</v>
      </c>
      <c r="L6" s="407">
        <v>5</v>
      </c>
      <c r="M6" s="138">
        <v>4162120</v>
      </c>
      <c r="N6" s="67"/>
      <c r="S6" s="41"/>
      <c r="T6" s="41"/>
    </row>
    <row r="7" spans="1:23" ht="16.5" customHeight="1">
      <c r="C7" s="513" t="s">
        <v>1</v>
      </c>
      <c r="D7" s="180">
        <v>0</v>
      </c>
      <c r="E7" s="110">
        <v>0</v>
      </c>
      <c r="F7" s="545"/>
      <c r="G7" s="180">
        <v>0</v>
      </c>
      <c r="H7" s="180">
        <v>0</v>
      </c>
      <c r="I7" s="545"/>
      <c r="J7" s="160">
        <v>0</v>
      </c>
      <c r="K7" s="160">
        <v>0</v>
      </c>
      <c r="L7" s="180">
        <v>17</v>
      </c>
      <c r="M7" s="110">
        <v>6440817</v>
      </c>
      <c r="N7" s="67"/>
      <c r="R7" s="42"/>
    </row>
    <row r="8" spans="1:23" s="31" customFormat="1" ht="16.5" customHeight="1">
      <c r="C8" s="253" t="s">
        <v>69</v>
      </c>
      <c r="D8" s="407">
        <v>1</v>
      </c>
      <c r="E8" s="138">
        <v>4968100</v>
      </c>
      <c r="F8" s="546"/>
      <c r="G8" s="407">
        <v>0</v>
      </c>
      <c r="H8" s="407">
        <v>0</v>
      </c>
      <c r="I8" s="546"/>
      <c r="J8" s="404">
        <v>0</v>
      </c>
      <c r="K8" s="404"/>
      <c r="L8" s="407">
        <v>31</v>
      </c>
      <c r="M8" s="138">
        <v>52536515</v>
      </c>
      <c r="N8" s="72"/>
      <c r="U8" s="147"/>
    </row>
    <row r="9" spans="1:23" s="37" customFormat="1" ht="16.5" customHeight="1">
      <c r="A9" s="31"/>
      <c r="B9" s="31"/>
      <c r="C9" s="513" t="s">
        <v>2</v>
      </c>
      <c r="D9" s="180">
        <v>1</v>
      </c>
      <c r="E9" s="110">
        <v>322046</v>
      </c>
      <c r="F9" s="545"/>
      <c r="G9" s="180">
        <v>1</v>
      </c>
      <c r="H9" s="110">
        <v>142435</v>
      </c>
      <c r="I9" s="545"/>
      <c r="J9" s="160">
        <v>1</v>
      </c>
      <c r="K9" s="110">
        <v>94040</v>
      </c>
      <c r="L9" s="180">
        <v>15</v>
      </c>
      <c r="M9" s="110">
        <v>31687457</v>
      </c>
      <c r="N9" s="68"/>
      <c r="O9" s="31"/>
      <c r="P9" s="31"/>
    </row>
    <row r="10" spans="1:23" s="31" customFormat="1" ht="16.5" customHeight="1">
      <c r="C10" s="253" t="s">
        <v>3</v>
      </c>
      <c r="D10" s="407">
        <v>0</v>
      </c>
      <c r="E10" s="138">
        <v>0</v>
      </c>
      <c r="F10" s="546"/>
      <c r="G10" s="407">
        <v>0</v>
      </c>
      <c r="H10" s="407">
        <v>0</v>
      </c>
      <c r="I10" s="546"/>
      <c r="J10" s="404">
        <v>0</v>
      </c>
      <c r="K10" s="404">
        <v>0</v>
      </c>
      <c r="L10" s="407">
        <v>3</v>
      </c>
      <c r="M10" s="138">
        <v>10538137</v>
      </c>
      <c r="N10" s="72"/>
    </row>
    <row r="11" spans="1:23" ht="16.5" customHeight="1">
      <c r="A11" s="31"/>
      <c r="B11" s="31"/>
      <c r="C11" s="513" t="s">
        <v>70</v>
      </c>
      <c r="D11" s="180">
        <v>1</v>
      </c>
      <c r="E11" s="110">
        <v>3420350</v>
      </c>
      <c r="F11" s="545"/>
      <c r="G11" s="180">
        <v>0</v>
      </c>
      <c r="H11" s="180">
        <v>0</v>
      </c>
      <c r="I11" s="545"/>
      <c r="J11" s="160">
        <v>1</v>
      </c>
      <c r="K11" s="110">
        <v>1664484</v>
      </c>
      <c r="L11" s="180">
        <v>8</v>
      </c>
      <c r="M11" s="110">
        <v>8715397</v>
      </c>
      <c r="N11" s="68"/>
      <c r="O11" s="31"/>
      <c r="P11" s="31"/>
    </row>
    <row r="12" spans="1:23" ht="16.5" customHeight="1">
      <c r="A12" s="31"/>
      <c r="B12" s="31"/>
      <c r="C12" s="253" t="s">
        <v>4</v>
      </c>
      <c r="D12" s="407">
        <v>0</v>
      </c>
      <c r="E12" s="138">
        <v>0</v>
      </c>
      <c r="F12" s="546"/>
      <c r="G12" s="407">
        <v>0</v>
      </c>
      <c r="H12" s="407">
        <v>0</v>
      </c>
      <c r="I12" s="546"/>
      <c r="J12" s="404">
        <v>0</v>
      </c>
      <c r="K12" s="404">
        <v>0</v>
      </c>
      <c r="L12" s="407">
        <v>19</v>
      </c>
      <c r="M12" s="138">
        <v>30147614</v>
      </c>
      <c r="N12" s="68"/>
      <c r="O12" s="31"/>
      <c r="P12" s="31"/>
    </row>
    <row r="13" spans="1:23" ht="16.5" customHeight="1">
      <c r="A13" s="31"/>
      <c r="B13" s="31"/>
      <c r="C13" s="513" t="s">
        <v>71</v>
      </c>
      <c r="D13" s="180">
        <v>1</v>
      </c>
      <c r="E13" s="110">
        <v>345000000</v>
      </c>
      <c r="F13" s="545"/>
      <c r="G13" s="180">
        <v>0</v>
      </c>
      <c r="H13" s="180">
        <v>0</v>
      </c>
      <c r="I13" s="545"/>
      <c r="J13" s="160">
        <v>0</v>
      </c>
      <c r="K13" s="160">
        <v>0</v>
      </c>
      <c r="L13" s="180">
        <v>0</v>
      </c>
      <c r="M13" s="110">
        <v>0</v>
      </c>
      <c r="N13" s="68"/>
      <c r="O13" s="31"/>
      <c r="P13" s="31"/>
    </row>
    <row r="14" spans="1:23" ht="16.5" customHeight="1">
      <c r="A14" s="31"/>
      <c r="B14" s="31"/>
      <c r="C14" s="253" t="s">
        <v>60</v>
      </c>
      <c r="D14" s="407">
        <v>0</v>
      </c>
      <c r="E14" s="138">
        <v>0</v>
      </c>
      <c r="F14" s="546"/>
      <c r="G14" s="407">
        <v>0</v>
      </c>
      <c r="H14" s="407">
        <v>0</v>
      </c>
      <c r="I14" s="546"/>
      <c r="J14" s="404">
        <v>0</v>
      </c>
      <c r="K14" s="404">
        <v>0</v>
      </c>
      <c r="L14" s="407">
        <v>0</v>
      </c>
      <c r="M14" s="138">
        <v>0</v>
      </c>
      <c r="N14" s="72"/>
      <c r="O14" s="31"/>
      <c r="P14" s="31"/>
      <c r="V14" s="207"/>
      <c r="W14" s="207"/>
    </row>
    <row r="15" spans="1:23" s="37" customFormat="1" ht="16.5" customHeight="1">
      <c r="A15" s="31"/>
      <c r="B15" s="31"/>
      <c r="C15" s="513" t="s">
        <v>61</v>
      </c>
      <c r="D15" s="180">
        <v>0</v>
      </c>
      <c r="E15" s="110">
        <v>0</v>
      </c>
      <c r="F15" s="545"/>
      <c r="G15" s="180">
        <v>0</v>
      </c>
      <c r="H15" s="180">
        <v>0</v>
      </c>
      <c r="I15" s="545"/>
      <c r="J15" s="160">
        <v>0</v>
      </c>
      <c r="K15" s="160">
        <v>0</v>
      </c>
      <c r="L15" s="180">
        <v>10</v>
      </c>
      <c r="M15" s="110">
        <v>18126792</v>
      </c>
      <c r="N15" s="68"/>
      <c r="O15" s="31"/>
      <c r="P15" s="31"/>
    </row>
    <row r="16" spans="1:23" s="37" customFormat="1" ht="16.5" customHeight="1">
      <c r="A16" s="31"/>
      <c r="B16" s="31"/>
      <c r="C16" s="253" t="s">
        <v>137</v>
      </c>
      <c r="D16" s="407">
        <v>0</v>
      </c>
      <c r="E16" s="138">
        <v>0</v>
      </c>
      <c r="F16" s="546"/>
      <c r="G16" s="407">
        <v>1</v>
      </c>
      <c r="H16" s="138">
        <v>4584037</v>
      </c>
      <c r="I16" s="546"/>
      <c r="J16" s="404">
        <v>0</v>
      </c>
      <c r="K16" s="404">
        <v>0</v>
      </c>
      <c r="L16" s="407">
        <v>7</v>
      </c>
      <c r="M16" s="138">
        <v>7772130</v>
      </c>
      <c r="N16" s="68"/>
      <c r="O16" s="31"/>
      <c r="P16" s="31"/>
    </row>
    <row r="17" spans="1:16" s="31" customFormat="1" ht="16.5" customHeight="1">
      <c r="C17" s="513" t="s">
        <v>5</v>
      </c>
      <c r="D17" s="180">
        <v>0</v>
      </c>
      <c r="E17" s="110">
        <v>0</v>
      </c>
      <c r="F17" s="545"/>
      <c r="G17" s="180">
        <v>1</v>
      </c>
      <c r="H17" s="110">
        <v>371554</v>
      </c>
      <c r="I17" s="545"/>
      <c r="J17" s="160">
        <v>0</v>
      </c>
      <c r="K17" s="160">
        <v>0</v>
      </c>
      <c r="L17" s="180">
        <v>5</v>
      </c>
      <c r="M17" s="110">
        <v>3309900</v>
      </c>
      <c r="N17" s="72"/>
    </row>
    <row r="18" spans="1:16" s="37" customFormat="1" ht="16.5" customHeight="1">
      <c r="A18" s="31"/>
      <c r="B18" s="31"/>
      <c r="C18" s="253" t="s">
        <v>6</v>
      </c>
      <c r="D18" s="407">
        <v>0</v>
      </c>
      <c r="E18" s="138">
        <v>0</v>
      </c>
      <c r="F18" s="546"/>
      <c r="G18" s="407">
        <v>4</v>
      </c>
      <c r="H18" s="138">
        <v>1503413</v>
      </c>
      <c r="I18" s="546"/>
      <c r="J18" s="404">
        <v>3</v>
      </c>
      <c r="K18" s="207">
        <v>929870</v>
      </c>
      <c r="L18" s="207">
        <v>11</v>
      </c>
      <c r="M18" s="207">
        <v>29155516</v>
      </c>
      <c r="N18" s="207"/>
      <c r="O18" s="31"/>
      <c r="P18" s="31"/>
    </row>
    <row r="19" spans="1:16" ht="16.5" customHeight="1" thickBot="1">
      <c r="A19" s="31"/>
      <c r="C19" s="510" t="s">
        <v>0</v>
      </c>
      <c r="D19" s="472">
        <f>SUM(D5:D18)</f>
        <v>5</v>
      </c>
      <c r="E19" s="295">
        <f>SUM(E5:E18)</f>
        <v>353729925</v>
      </c>
      <c r="F19" s="547"/>
      <c r="G19" s="472">
        <f>SUM(G5:G18)</f>
        <v>7</v>
      </c>
      <c r="H19" s="295">
        <f>SUM(H5:H18)</f>
        <v>6601439</v>
      </c>
      <c r="I19" s="547"/>
      <c r="J19" s="548">
        <f>SUM(J5:J18)</f>
        <v>7</v>
      </c>
      <c r="K19" s="295">
        <f>SUM(K5:K18)</f>
        <v>2839975</v>
      </c>
      <c r="L19" s="180">
        <f>SUM(L5:L18)</f>
        <v>152</v>
      </c>
      <c r="M19" s="295">
        <f>SUM(M5:M18)</f>
        <v>208878662</v>
      </c>
      <c r="N19" s="68"/>
      <c r="O19" s="31"/>
      <c r="P19" s="31"/>
    </row>
    <row r="20" spans="1:16" ht="12" customHeight="1" thickTop="1"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7"/>
      <c r="O20" s="31"/>
      <c r="P20" s="31"/>
    </row>
    <row r="21" spans="1:16" ht="33" customHeight="1">
      <c r="A21" s="42"/>
      <c r="B21" s="57"/>
      <c r="C21" s="423"/>
      <c r="D21" s="41"/>
      <c r="E21" s="41"/>
      <c r="F21" s="41"/>
      <c r="G21" s="41"/>
      <c r="H21" s="41"/>
      <c r="I21" s="28"/>
      <c r="J21" s="28"/>
      <c r="K21" s="28"/>
      <c r="L21" s="46" t="s">
        <v>220</v>
      </c>
      <c r="M21" s="28"/>
      <c r="N21" s="28"/>
    </row>
    <row r="22" spans="1:16" ht="21.95" customHeight="1">
      <c r="B22" s="41"/>
      <c r="C22" s="82"/>
      <c r="D22" s="44"/>
      <c r="E22" s="44"/>
      <c r="F22" s="44"/>
      <c r="G22" s="44"/>
      <c r="H22" s="44"/>
      <c r="J22" s="237"/>
      <c r="N22" s="20"/>
    </row>
    <row r="23" spans="1:16" ht="21.95" customHeight="1">
      <c r="D23" s="81"/>
      <c r="E23" s="81"/>
      <c r="F23" s="81"/>
      <c r="G23" s="81"/>
      <c r="H23" s="81"/>
      <c r="N23" s="20"/>
    </row>
    <row r="30" spans="1:16" ht="21.95" customHeight="1">
      <c r="C30" s="408"/>
      <c r="D30" s="408"/>
      <c r="E30" s="408"/>
    </row>
    <row r="32" spans="1:16" ht="21.95" customHeight="1">
      <c r="F32" s="408"/>
      <c r="G32" s="408"/>
      <c r="H32" s="408"/>
      <c r="I32" s="408"/>
      <c r="J32" s="408"/>
      <c r="K32" s="408"/>
      <c r="L32" s="408"/>
      <c r="M32" s="408"/>
    </row>
    <row r="34" spans="14:14" ht="21.95" customHeight="1">
      <c r="N34" s="408"/>
    </row>
    <row r="50" spans="3:14" ht="21.95" customHeight="1">
      <c r="C50" s="82"/>
      <c r="D50" s="50"/>
      <c r="E50" s="50"/>
    </row>
    <row r="52" spans="3:14" ht="21.95" customHeight="1">
      <c r="F52" s="50"/>
      <c r="G52" s="50"/>
      <c r="H52" s="50"/>
      <c r="I52" s="50"/>
      <c r="J52" s="50"/>
      <c r="K52" s="50"/>
      <c r="L52" s="50"/>
      <c r="M52" s="50"/>
    </row>
    <row r="54" spans="3:14" ht="21.95" customHeight="1">
      <c r="N54" s="50"/>
    </row>
  </sheetData>
  <mergeCells count="9">
    <mergeCell ref="C20:M20"/>
    <mergeCell ref="C1:N1"/>
    <mergeCell ref="M2:N2"/>
    <mergeCell ref="C2:D2"/>
    <mergeCell ref="C3:C4"/>
    <mergeCell ref="D3:E3"/>
    <mergeCell ref="G3:H3"/>
    <mergeCell ref="L3:M3"/>
    <mergeCell ref="J3:K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rightToLeft="1" tabSelected="1" view="pageBreakPreview" zoomScaleSheetLayoutView="100" workbookViewId="0">
      <selection activeCell="F48" sqref="F48"/>
    </sheetView>
  </sheetViews>
  <sheetFormatPr defaultRowHeight="21.95" customHeight="1"/>
  <cols>
    <col min="1" max="1" width="5.42578125" customWidth="1"/>
    <col min="2" max="2" width="13.85546875" style="1" customWidth="1"/>
    <col min="3" max="3" width="5.7109375" style="26" customWidth="1"/>
    <col min="4" max="4" width="17.28515625" style="26" customWidth="1"/>
    <col min="5" max="5" width="6.28515625" style="26" customWidth="1"/>
    <col min="6" max="6" width="10.42578125" style="26" customWidth="1"/>
    <col min="7" max="7" width="0.140625" style="1" hidden="1" customWidth="1"/>
    <col min="8" max="8" width="6" style="1" customWidth="1"/>
    <col min="9" max="9" width="16" style="1" customWidth="1"/>
    <col min="10" max="10" width="7.140625" style="1" customWidth="1"/>
    <col min="11" max="11" width="21" style="1" customWidth="1"/>
    <col min="12" max="12" width="16.140625" customWidth="1"/>
    <col min="15" max="15" width="12.7109375" bestFit="1" customWidth="1"/>
    <col min="18" max="18" width="10.140625" bestFit="1" customWidth="1"/>
  </cols>
  <sheetData>
    <row r="1" spans="1:18" ht="21.95" customHeight="1">
      <c r="B1" s="612" t="s">
        <v>148</v>
      </c>
      <c r="C1" s="567"/>
      <c r="D1" s="567"/>
      <c r="E1" s="567"/>
      <c r="F1" s="567"/>
      <c r="G1" s="567"/>
      <c r="H1" s="567"/>
      <c r="I1" s="567"/>
      <c r="J1" s="567"/>
      <c r="K1" s="567"/>
    </row>
    <row r="2" spans="1:18" ht="21.95" customHeight="1" thickBot="1">
      <c r="B2" s="66" t="s">
        <v>207</v>
      </c>
      <c r="G2" s="21"/>
      <c r="H2" s="21"/>
      <c r="I2" s="21"/>
      <c r="J2" s="21"/>
      <c r="K2" s="22" t="s">
        <v>49</v>
      </c>
    </row>
    <row r="3" spans="1:18" ht="49.5" customHeight="1" thickTop="1">
      <c r="A3" s="5"/>
      <c r="B3" s="596" t="s">
        <v>7</v>
      </c>
      <c r="C3" s="613" t="s">
        <v>54</v>
      </c>
      <c r="D3" s="613"/>
      <c r="E3" s="609" t="s">
        <v>193</v>
      </c>
      <c r="F3" s="609"/>
      <c r="G3" s="382"/>
      <c r="H3" s="609" t="s">
        <v>194</v>
      </c>
      <c r="I3" s="609"/>
      <c r="J3" s="609" t="s">
        <v>91</v>
      </c>
      <c r="K3" s="609"/>
    </row>
    <row r="4" spans="1:18" ht="28.5" customHeight="1">
      <c r="A4" s="5"/>
      <c r="B4" s="611"/>
      <c r="C4" s="549" t="s">
        <v>8</v>
      </c>
      <c r="D4" s="550" t="s">
        <v>9</v>
      </c>
      <c r="E4" s="550" t="s">
        <v>8</v>
      </c>
      <c r="F4" s="550" t="s">
        <v>9</v>
      </c>
      <c r="G4" s="549"/>
      <c r="H4" s="549" t="s">
        <v>8</v>
      </c>
      <c r="I4" s="550" t="s">
        <v>9</v>
      </c>
      <c r="J4" s="549" t="s">
        <v>8</v>
      </c>
      <c r="K4" s="549" t="s">
        <v>9</v>
      </c>
    </row>
    <row r="5" spans="1:18" ht="16.5" customHeight="1">
      <c r="B5" s="360" t="s">
        <v>85</v>
      </c>
      <c r="C5" s="180">
        <v>124</v>
      </c>
      <c r="D5" s="110">
        <v>69784625</v>
      </c>
      <c r="E5" s="180">
        <v>3</v>
      </c>
      <c r="F5" s="110">
        <v>294200</v>
      </c>
      <c r="G5" s="180"/>
      <c r="H5" s="180">
        <v>37</v>
      </c>
      <c r="I5" s="110">
        <v>11206564</v>
      </c>
      <c r="J5" s="110">
        <f>H5+E5+C5+جدول10!L5+جدول10!J5+جدول10!G5+جدول10!D5</f>
        <v>188</v>
      </c>
      <c r="K5" s="110">
        <f>I5+F5+D5+جدول10!M5+جدول10!K5+جدول10!H5+جدول10!E5</f>
        <v>87742666</v>
      </c>
      <c r="L5" s="145"/>
      <c r="R5" s="8"/>
    </row>
    <row r="6" spans="1:18" ht="21.95" customHeight="1">
      <c r="B6" s="551" t="s">
        <v>12</v>
      </c>
      <c r="C6" s="541">
        <v>16</v>
      </c>
      <c r="D6" s="542">
        <v>7004534443</v>
      </c>
      <c r="E6" s="541">
        <v>0</v>
      </c>
      <c r="F6" s="542">
        <v>0</v>
      </c>
      <c r="G6" s="541"/>
      <c r="H6" s="541">
        <v>7</v>
      </c>
      <c r="I6" s="138">
        <v>3812626</v>
      </c>
      <c r="J6" s="138">
        <f>H6+E6+C6+جدول10!L6+جدول10!J6+جدول10!G6+جدول10!D6</f>
        <v>28</v>
      </c>
      <c r="K6" s="138">
        <v>65844806</v>
      </c>
      <c r="L6" s="145"/>
    </row>
    <row r="7" spans="1:18" s="15" customFormat="1" ht="21.95" customHeight="1">
      <c r="B7" s="360" t="s">
        <v>1</v>
      </c>
      <c r="C7" s="180">
        <v>25</v>
      </c>
      <c r="D7" s="110">
        <v>41296282</v>
      </c>
      <c r="E7" s="110">
        <v>0</v>
      </c>
      <c r="F7" s="110">
        <v>0</v>
      </c>
      <c r="G7" s="180"/>
      <c r="H7" s="180">
        <v>105</v>
      </c>
      <c r="I7" s="110">
        <v>228158863</v>
      </c>
      <c r="J7" s="110">
        <f>H7+E7+C7+جدول10!L7+جدول10!J7+جدول10!G7+جدول10!D7</f>
        <v>147</v>
      </c>
      <c r="K7" s="110">
        <f>I7+F7+D7+جدول10!M7+جدول10!K7+جدول10!H7+جدول10!E7</f>
        <v>275895962</v>
      </c>
      <c r="L7" s="145"/>
    </row>
    <row r="8" spans="1:18" s="144" customFormat="1" ht="16.5" customHeight="1">
      <c r="A8" s="15"/>
      <c r="B8" s="551" t="s">
        <v>69</v>
      </c>
      <c r="C8" s="541">
        <v>73</v>
      </c>
      <c r="D8" s="542">
        <v>170858011</v>
      </c>
      <c r="E8" s="542">
        <v>0</v>
      </c>
      <c r="F8" s="542">
        <v>0</v>
      </c>
      <c r="G8" s="541"/>
      <c r="H8" s="541">
        <v>34</v>
      </c>
      <c r="I8" s="138">
        <v>83612789</v>
      </c>
      <c r="J8" s="138">
        <f>H8+E8+C8+جدول10!L8+جدول10!J8+جدول10!G8+جدول10!D8</f>
        <v>139</v>
      </c>
      <c r="K8" s="138">
        <f>I8+F8+D8+جدول10!M8+جدول10!K8+جدول10!H8+جدول10!E8</f>
        <v>311975415</v>
      </c>
      <c r="L8" s="145"/>
    </row>
    <row r="9" spans="1:18" s="15" customFormat="1" ht="16.5" customHeight="1">
      <c r="B9" s="360" t="s">
        <v>2</v>
      </c>
      <c r="C9" s="180">
        <v>39</v>
      </c>
      <c r="D9" s="110">
        <v>937470108</v>
      </c>
      <c r="E9" s="110">
        <v>0</v>
      </c>
      <c r="F9" s="110">
        <v>0</v>
      </c>
      <c r="G9" s="180"/>
      <c r="H9" s="180">
        <v>35</v>
      </c>
      <c r="I9" s="110">
        <v>185976515</v>
      </c>
      <c r="J9" s="110">
        <f>H9+E9+C9+جدول10!L9+جدول10!J9+جدول10!G9+جدول10!D9</f>
        <v>92</v>
      </c>
      <c r="K9" s="110">
        <v>451525601</v>
      </c>
      <c r="L9" s="145"/>
      <c r="O9" s="145"/>
    </row>
    <row r="10" spans="1:18" ht="16.5" customHeight="1">
      <c r="A10" s="15"/>
      <c r="B10" s="551" t="s">
        <v>3</v>
      </c>
      <c r="C10" s="541">
        <v>26</v>
      </c>
      <c r="D10" s="542">
        <v>1008757087</v>
      </c>
      <c r="E10" s="541">
        <v>0</v>
      </c>
      <c r="F10" s="542">
        <v>0</v>
      </c>
      <c r="G10" s="541"/>
      <c r="H10" s="541">
        <v>12</v>
      </c>
      <c r="I10" s="138">
        <v>48360518</v>
      </c>
      <c r="J10" s="138">
        <f>H10+E10+C10+جدول10!L10+جدول10!J10+جدول10!G10+جدول10!D10</f>
        <v>41</v>
      </c>
      <c r="K10" s="138">
        <v>97749306</v>
      </c>
      <c r="L10" s="145"/>
    </row>
    <row r="11" spans="1:18" ht="16.5" customHeight="1">
      <c r="A11" s="15"/>
      <c r="B11" s="360" t="s">
        <v>70</v>
      </c>
      <c r="C11" s="180">
        <v>33</v>
      </c>
      <c r="D11" s="110">
        <v>62862729</v>
      </c>
      <c r="E11" s="110">
        <v>0</v>
      </c>
      <c r="F11" s="110">
        <v>0</v>
      </c>
      <c r="G11" s="180"/>
      <c r="H11" s="180">
        <v>25</v>
      </c>
      <c r="I11" s="110">
        <v>42998433</v>
      </c>
      <c r="J11" s="110">
        <f>H11+E11+C11+جدول10!L11+جدول10!J11+جدول10!G11+جدول10!D11</f>
        <v>68</v>
      </c>
      <c r="K11" s="110">
        <f>I11+F11+D11+جدول10!M11+جدول10!K11+جدول10!H11+جدول10!E11</f>
        <v>119661393</v>
      </c>
      <c r="L11" s="145"/>
      <c r="O11" s="8"/>
    </row>
    <row r="12" spans="1:18" s="144" customFormat="1" ht="16.5" customHeight="1">
      <c r="A12" s="15"/>
      <c r="B12" s="551" t="s">
        <v>4</v>
      </c>
      <c r="C12" s="541">
        <v>20</v>
      </c>
      <c r="D12" s="542">
        <v>29434405</v>
      </c>
      <c r="E12" s="542">
        <v>0</v>
      </c>
      <c r="F12" s="542">
        <v>0</v>
      </c>
      <c r="G12" s="541"/>
      <c r="H12" s="541">
        <v>41</v>
      </c>
      <c r="I12" s="138">
        <v>107750008</v>
      </c>
      <c r="J12" s="138">
        <f>H12+E12+C12+جدول10!L12+جدول10!J12+جدول10!G12+جدول10!D12</f>
        <v>80</v>
      </c>
      <c r="K12" s="138">
        <f>I12+F12+D12+جدول10!M12+جدول10!K12+جدول10!H12+جدول10!E12</f>
        <v>167332027</v>
      </c>
      <c r="L12" s="145"/>
    </row>
    <row r="13" spans="1:18" s="15" customFormat="1" ht="16.5" customHeight="1">
      <c r="B13" s="360" t="s">
        <v>71</v>
      </c>
      <c r="C13" s="180">
        <v>0</v>
      </c>
      <c r="D13" s="110">
        <v>0</v>
      </c>
      <c r="E13" s="110">
        <v>0</v>
      </c>
      <c r="F13" s="110">
        <v>0</v>
      </c>
      <c r="G13" s="180"/>
      <c r="H13" s="180">
        <v>6</v>
      </c>
      <c r="I13" s="110">
        <v>19008593</v>
      </c>
      <c r="J13" s="110">
        <f>H13+E13+C13+جدول10!L13+جدول10!J13+جدول10!G13+جدول10!D13</f>
        <v>7</v>
      </c>
      <c r="K13" s="110">
        <f>I13+F13+D13+جدول10!M13+جدول10!K13+جدول10!H13+جدول10!E13</f>
        <v>364008593</v>
      </c>
      <c r="L13" s="145"/>
    </row>
    <row r="14" spans="1:18" s="144" customFormat="1" ht="16.5" customHeight="1">
      <c r="A14" s="15"/>
      <c r="B14" s="551" t="s">
        <v>60</v>
      </c>
      <c r="C14" s="541">
        <v>10</v>
      </c>
      <c r="D14" s="542">
        <v>22452603</v>
      </c>
      <c r="E14" s="542">
        <v>0</v>
      </c>
      <c r="F14" s="542">
        <v>0</v>
      </c>
      <c r="G14" s="541"/>
      <c r="H14" s="541">
        <v>7</v>
      </c>
      <c r="I14" s="138">
        <v>5364118</v>
      </c>
      <c r="J14" s="138">
        <f>H14+E14+C14+جدول10!L14+جدول10!J14+جدول10!G14+جدول10!D14</f>
        <v>17</v>
      </c>
      <c r="K14" s="138">
        <f>I14+F14+D14+جدول10!M14+جدول10!K14+جدول10!H14+جدول10!E14</f>
        <v>27816721</v>
      </c>
      <c r="L14" s="145"/>
      <c r="O14" s="552"/>
    </row>
    <row r="15" spans="1:18" ht="16.5" customHeight="1">
      <c r="B15" s="360" t="s">
        <v>61</v>
      </c>
      <c r="C15" s="180">
        <v>27</v>
      </c>
      <c r="D15" s="110">
        <v>74566682</v>
      </c>
      <c r="E15" s="110">
        <v>0</v>
      </c>
      <c r="F15" s="110">
        <v>0</v>
      </c>
      <c r="G15" s="180"/>
      <c r="H15" s="180">
        <v>14</v>
      </c>
      <c r="I15" s="110">
        <v>32981726</v>
      </c>
      <c r="J15" s="110">
        <f>H15+E15+C15+جدول10!L15+جدول10!J15+جدول10!G15+جدول10!D15</f>
        <v>51</v>
      </c>
      <c r="K15" s="110">
        <f>I15+F15+D15+جدول10!M15+جدول10!K15+جدول10!H15+جدول10!E15</f>
        <v>125675200</v>
      </c>
      <c r="L15" s="145"/>
    </row>
    <row r="16" spans="1:18" ht="16.5" customHeight="1">
      <c r="B16" s="368" t="s">
        <v>137</v>
      </c>
      <c r="C16" s="407">
        <v>25</v>
      </c>
      <c r="D16" s="138">
        <v>30755908</v>
      </c>
      <c r="E16" s="407">
        <v>0</v>
      </c>
      <c r="F16" s="138">
        <v>0</v>
      </c>
      <c r="G16" s="407"/>
      <c r="H16" s="407">
        <v>11</v>
      </c>
      <c r="I16" s="138">
        <v>16323518</v>
      </c>
      <c r="J16" s="138">
        <f>H16+E16+C16+جدول10!L16+جدول10!J16+جدول10!G16+جدول10!D16</f>
        <v>44</v>
      </c>
      <c r="K16" s="138">
        <f>I16+F16+D16+جدول10!M16+جدول10!K16+جدول10!H16+جدول10!E16</f>
        <v>59435593</v>
      </c>
      <c r="L16" s="145"/>
    </row>
    <row r="17" spans="2:12" ht="16.5" customHeight="1">
      <c r="B17" s="360" t="s">
        <v>5</v>
      </c>
      <c r="C17" s="180">
        <v>10</v>
      </c>
      <c r="D17" s="110">
        <v>27691177</v>
      </c>
      <c r="E17" s="180">
        <v>0</v>
      </c>
      <c r="F17" s="110">
        <v>0</v>
      </c>
      <c r="G17" s="180"/>
      <c r="H17" s="180">
        <v>14</v>
      </c>
      <c r="I17" s="110">
        <v>20950439</v>
      </c>
      <c r="J17" s="110">
        <f>H17+E17+C17+جدول10!L17+جدول10!J17+جدول10!G17+جدول10!D17</f>
        <v>30</v>
      </c>
      <c r="K17" s="110">
        <f>I17+F17+D17+جدول10!M17+جدول10!K17+جدول10!H17+جدول10!E17</f>
        <v>52323070</v>
      </c>
      <c r="L17" s="8"/>
    </row>
    <row r="18" spans="2:12" ht="16.5" customHeight="1">
      <c r="B18" s="137" t="s">
        <v>6</v>
      </c>
      <c r="C18" s="407">
        <v>23</v>
      </c>
      <c r="D18" s="138">
        <v>92678383</v>
      </c>
      <c r="E18" s="138">
        <v>0</v>
      </c>
      <c r="F18" s="138">
        <v>0</v>
      </c>
      <c r="G18" s="407"/>
      <c r="H18" s="407">
        <v>74</v>
      </c>
      <c r="I18" s="138">
        <v>226746132</v>
      </c>
      <c r="J18" s="138">
        <f>H18+E18+C18+جدول10!L18+جدول10!J18+جدول10!G18+جدول10!D18</f>
        <v>115</v>
      </c>
      <c r="K18" s="138">
        <f>I18+F18+D18+جدول10!M18+جدول10!K18+جدول10!H18+جدول10!E18</f>
        <v>351013314</v>
      </c>
      <c r="L18" s="8"/>
    </row>
    <row r="19" spans="2:12" ht="21.95" customHeight="1" thickBot="1">
      <c r="B19" s="294" t="s">
        <v>0</v>
      </c>
      <c r="C19" s="472">
        <f>SUM(C5:C18)</f>
        <v>451</v>
      </c>
      <c r="D19" s="295">
        <f>SUM(D5:D18)</f>
        <v>9573142443</v>
      </c>
      <c r="E19" s="472">
        <f>SUM(E5:E18)</f>
        <v>3</v>
      </c>
      <c r="F19" s="295">
        <f>SUM(F5:F18)</f>
        <v>294200</v>
      </c>
      <c r="G19" s="472"/>
      <c r="H19" s="472">
        <f>SUM(H5:H18)</f>
        <v>422</v>
      </c>
      <c r="I19" s="295">
        <f>SUM(I5:I18)</f>
        <v>1033250842</v>
      </c>
      <c r="J19" s="295">
        <f>H19+E19+C19+جدول10!L19+جدول10!J19+جدول10!G19+جدول10!D19</f>
        <v>1047</v>
      </c>
      <c r="K19" s="295">
        <f>SUM(K5:K18)</f>
        <v>2557999667</v>
      </c>
    </row>
    <row r="20" spans="2:12" ht="33.75" customHeight="1" thickTop="1">
      <c r="B20" s="4"/>
      <c r="C20" s="20"/>
      <c r="D20" s="20"/>
      <c r="E20" s="20"/>
      <c r="F20" s="20"/>
      <c r="G20" s="4"/>
      <c r="H20" s="4"/>
      <c r="I20" s="4"/>
      <c r="J20" s="4"/>
      <c r="K20" s="11"/>
    </row>
    <row r="21" spans="2:12" ht="21.95" customHeight="1">
      <c r="B21" s="4"/>
      <c r="C21" s="20"/>
      <c r="D21" s="20"/>
      <c r="E21" s="210"/>
      <c r="F21" s="210"/>
      <c r="G21" s="4"/>
      <c r="H21" s="4"/>
      <c r="I21" s="4"/>
      <c r="J21" s="4"/>
      <c r="K21" s="4"/>
    </row>
    <row r="22" spans="2:12" ht="21.95" customHeight="1">
      <c r="B22" s="4"/>
      <c r="C22" s="20"/>
      <c r="D22" s="20"/>
      <c r="E22" s="20"/>
      <c r="F22" s="20"/>
      <c r="G22" s="4"/>
      <c r="H22" s="4"/>
      <c r="I22" s="4"/>
      <c r="J22" s="4"/>
      <c r="K22" s="4"/>
    </row>
    <row r="23" spans="2:12" ht="21.95" customHeight="1">
      <c r="B23" s="4"/>
      <c r="G23" s="4"/>
      <c r="H23" s="4"/>
      <c r="I23" s="4"/>
      <c r="J23" s="4"/>
      <c r="K23" s="4"/>
    </row>
    <row r="24" spans="2:12" ht="21.95" customHeight="1">
      <c r="B24" s="4"/>
      <c r="G24" s="4"/>
      <c r="I24" s="4"/>
      <c r="J24" s="4"/>
      <c r="K24" s="4"/>
    </row>
    <row r="25" spans="2:12" ht="21.95" customHeight="1">
      <c r="B25" s="4"/>
      <c r="G25" s="4"/>
      <c r="I25" s="4"/>
      <c r="J25" s="4"/>
      <c r="K25" s="4"/>
    </row>
    <row r="26" spans="2:12" ht="21.95" customHeight="1">
      <c r="B26" s="4"/>
      <c r="G26" s="4"/>
      <c r="H26" s="4"/>
      <c r="I26" s="4"/>
      <c r="J26" s="4"/>
      <c r="K26" s="4"/>
    </row>
    <row r="27" spans="2:12" ht="21.95" customHeight="1">
      <c r="B27" s="4"/>
      <c r="D27" s="39"/>
      <c r="E27" s="39"/>
      <c r="F27" s="39"/>
      <c r="G27" s="4"/>
      <c r="H27" s="4"/>
      <c r="I27" s="4"/>
      <c r="J27" s="4"/>
      <c r="K27" s="4"/>
    </row>
    <row r="28" spans="2:12" ht="21.95" customHeight="1">
      <c r="B28" s="4"/>
      <c r="G28" s="4"/>
      <c r="H28" s="4"/>
      <c r="I28" s="4"/>
      <c r="J28" s="4"/>
      <c r="K28" s="4"/>
    </row>
    <row r="29" spans="2:12" ht="21.95" customHeight="1">
      <c r="B29" s="4"/>
      <c r="G29" s="4"/>
      <c r="H29" s="4"/>
      <c r="I29" s="4"/>
      <c r="J29" s="4"/>
      <c r="K29" s="4"/>
    </row>
    <row r="30" spans="2:12" ht="21.95" customHeight="1">
      <c r="B30" s="4"/>
      <c r="G30" s="4"/>
      <c r="H30" s="4"/>
      <c r="I30" s="4"/>
      <c r="J30" s="4"/>
      <c r="K30" s="4"/>
    </row>
    <row r="31" spans="2:12" ht="21.95" customHeight="1">
      <c r="B31" s="4"/>
      <c r="G31" s="4"/>
      <c r="H31" s="4"/>
      <c r="I31" s="4"/>
      <c r="J31" s="4"/>
      <c r="K31" s="4"/>
    </row>
    <row r="33" spans="3:6" ht="21.95" customHeight="1">
      <c r="C33" s="1"/>
      <c r="D33" s="1"/>
      <c r="E33" s="1"/>
      <c r="F33" s="1"/>
    </row>
    <row r="53" spans="3:6" ht="21.95" customHeight="1">
      <c r="C53" s="50"/>
      <c r="D53" s="50"/>
      <c r="E53" s="50"/>
      <c r="F53" s="50"/>
    </row>
  </sheetData>
  <mergeCells count="6">
    <mergeCell ref="H3:I3"/>
    <mergeCell ref="J3:K3"/>
    <mergeCell ref="B3:B4"/>
    <mergeCell ref="B1:K1"/>
    <mergeCell ref="C3:D3"/>
    <mergeCell ref="E3:F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rightToLeft="1" tabSelected="1" view="pageBreakPreview" topLeftCell="A13" zoomScale="95" zoomScaleSheetLayoutView="95" workbookViewId="0">
      <selection activeCell="F48" sqref="F48"/>
    </sheetView>
  </sheetViews>
  <sheetFormatPr defaultRowHeight="21.95" customHeight="1"/>
  <cols>
    <col min="1" max="1" width="9.140625" customWidth="1"/>
    <col min="2" max="2" width="27.85546875" style="107" customWidth="1"/>
    <col min="3" max="3" width="7.28515625" customWidth="1"/>
    <col min="4" max="4" width="15" customWidth="1"/>
    <col min="5" max="5" width="6.7109375" customWidth="1"/>
    <col min="6" max="6" width="11.5703125" customWidth="1"/>
    <col min="7" max="7" width="8.7109375" customWidth="1"/>
    <col min="8" max="8" width="11.42578125" customWidth="1"/>
    <col min="9" max="9" width="6.85546875" customWidth="1"/>
    <col min="10" max="10" width="16.140625" customWidth="1"/>
    <col min="11" max="11" width="6.140625" customWidth="1"/>
    <col min="12" max="12" width="15.5703125" customWidth="1"/>
    <col min="13" max="13" width="18.140625" customWidth="1"/>
    <col min="15" max="15" width="10.7109375" bestFit="1" customWidth="1"/>
  </cols>
  <sheetData>
    <row r="1" spans="1:15" ht="21.95" customHeight="1">
      <c r="B1" s="567" t="s">
        <v>149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</row>
    <row r="2" spans="1:15" ht="24.75" customHeight="1" thickBot="1">
      <c r="B2" s="568" t="s">
        <v>208</v>
      </c>
      <c r="C2" s="568"/>
      <c r="D2" s="69"/>
      <c r="E2" s="55"/>
      <c r="F2" s="55"/>
      <c r="G2" s="614" t="s">
        <v>40</v>
      </c>
      <c r="H2" s="614"/>
      <c r="I2" s="614"/>
      <c r="J2" s="614"/>
      <c r="K2" s="614"/>
      <c r="L2" s="614"/>
    </row>
    <row r="3" spans="1:15" ht="39.75" customHeight="1" thickTop="1">
      <c r="B3" s="596" t="s">
        <v>13</v>
      </c>
      <c r="C3" s="596" t="s">
        <v>111</v>
      </c>
      <c r="D3" s="596"/>
      <c r="E3" s="596" t="s">
        <v>107</v>
      </c>
      <c r="F3" s="596"/>
      <c r="G3" s="596" t="s">
        <v>118</v>
      </c>
      <c r="H3" s="596"/>
      <c r="I3" s="596"/>
      <c r="J3" s="596"/>
      <c r="K3" s="596"/>
      <c r="L3" s="596"/>
    </row>
    <row r="4" spans="1:15" ht="34.5" customHeight="1" thickBot="1">
      <c r="B4" s="615"/>
      <c r="C4" s="387" t="s">
        <v>8</v>
      </c>
      <c r="D4" s="388" t="s">
        <v>9</v>
      </c>
      <c r="E4" s="388" t="s">
        <v>8</v>
      </c>
      <c r="F4" s="388" t="s">
        <v>9</v>
      </c>
      <c r="G4" s="388" t="s">
        <v>8</v>
      </c>
      <c r="H4" s="388" t="s">
        <v>9</v>
      </c>
      <c r="I4" s="388" t="s">
        <v>8</v>
      </c>
      <c r="J4" s="388" t="s">
        <v>9</v>
      </c>
      <c r="K4" s="388" t="s">
        <v>8</v>
      </c>
      <c r="L4" s="388" t="s">
        <v>9</v>
      </c>
      <c r="M4" s="15"/>
      <c r="N4" s="15"/>
    </row>
    <row r="5" spans="1:15" ht="21.95" customHeight="1" thickTop="1">
      <c r="B5" s="133" t="s">
        <v>72</v>
      </c>
      <c r="C5" s="180">
        <v>0</v>
      </c>
      <c r="D5" s="110">
        <v>0</v>
      </c>
      <c r="E5" s="110">
        <v>0</v>
      </c>
      <c r="F5" s="110">
        <v>0</v>
      </c>
      <c r="G5" s="110">
        <v>2</v>
      </c>
      <c r="H5" s="110">
        <v>151581</v>
      </c>
      <c r="I5" s="110">
        <v>0</v>
      </c>
      <c r="J5" s="110">
        <v>0</v>
      </c>
      <c r="K5" s="110">
        <v>0</v>
      </c>
      <c r="L5" s="110">
        <v>0</v>
      </c>
      <c r="M5" s="207"/>
      <c r="N5" s="15"/>
    </row>
    <row r="6" spans="1:15" ht="18" customHeight="1">
      <c r="B6" s="553" t="s">
        <v>34</v>
      </c>
      <c r="C6" s="138">
        <v>0</v>
      </c>
      <c r="D6" s="138">
        <v>0</v>
      </c>
      <c r="E6" s="138">
        <v>6</v>
      </c>
      <c r="F6" s="138">
        <v>2017402</v>
      </c>
      <c r="G6" s="138">
        <v>4</v>
      </c>
      <c r="H6" s="138">
        <v>1023910</v>
      </c>
      <c r="I6" s="138">
        <v>1</v>
      </c>
      <c r="J6" s="138">
        <v>770557</v>
      </c>
      <c r="K6" s="138">
        <v>4</v>
      </c>
      <c r="L6" s="138">
        <v>1202604</v>
      </c>
      <c r="M6" s="15"/>
      <c r="N6" s="15"/>
    </row>
    <row r="7" spans="1:15" ht="18" customHeight="1">
      <c r="B7" s="133" t="s">
        <v>16</v>
      </c>
      <c r="C7" s="180">
        <v>1</v>
      </c>
      <c r="D7" s="110">
        <v>345000000</v>
      </c>
      <c r="E7" s="110">
        <v>0</v>
      </c>
      <c r="F7" s="110">
        <v>0</v>
      </c>
      <c r="G7" s="110">
        <v>0</v>
      </c>
      <c r="H7" s="110">
        <v>0</v>
      </c>
      <c r="I7" s="110">
        <v>3</v>
      </c>
      <c r="J7" s="110">
        <v>4682664</v>
      </c>
      <c r="K7" s="110">
        <v>3</v>
      </c>
      <c r="L7" s="110">
        <v>11991143</v>
      </c>
      <c r="M7" s="15"/>
      <c r="N7" s="15"/>
      <c r="O7" s="8"/>
    </row>
    <row r="8" spans="1:15" ht="18" customHeight="1">
      <c r="B8" s="553" t="s">
        <v>17</v>
      </c>
      <c r="C8" s="138">
        <v>0</v>
      </c>
      <c r="D8" s="138">
        <v>0</v>
      </c>
      <c r="E8" s="73">
        <v>0</v>
      </c>
      <c r="F8" s="73">
        <v>0</v>
      </c>
      <c r="G8" s="73">
        <v>0</v>
      </c>
      <c r="H8" s="73">
        <v>0</v>
      </c>
      <c r="I8" s="138">
        <v>7</v>
      </c>
      <c r="J8" s="138">
        <v>20913189</v>
      </c>
      <c r="K8" s="73">
        <v>1</v>
      </c>
      <c r="L8" s="73">
        <v>265733</v>
      </c>
      <c r="M8" s="15"/>
      <c r="N8" s="15"/>
    </row>
    <row r="9" spans="1:15" ht="18" customHeight="1">
      <c r="B9" s="360" t="s">
        <v>18</v>
      </c>
      <c r="C9" s="180">
        <v>1</v>
      </c>
      <c r="D9" s="110">
        <v>322046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5"/>
      <c r="N9" s="15"/>
    </row>
    <row r="10" spans="1:15" s="144" customFormat="1" ht="18" customHeight="1">
      <c r="A10" s="15"/>
      <c r="B10" s="368" t="s">
        <v>24</v>
      </c>
      <c r="C10" s="407">
        <v>0</v>
      </c>
      <c r="D10" s="138">
        <v>0</v>
      </c>
      <c r="E10" s="138">
        <v>0</v>
      </c>
      <c r="F10" s="138">
        <v>0</v>
      </c>
      <c r="G10" s="138">
        <v>0</v>
      </c>
      <c r="H10" s="138">
        <v>0</v>
      </c>
      <c r="I10" s="138">
        <v>1</v>
      </c>
      <c r="J10" s="138">
        <v>440207</v>
      </c>
      <c r="K10" s="138">
        <v>34</v>
      </c>
      <c r="L10" s="138">
        <v>290318951</v>
      </c>
      <c r="M10" s="15"/>
      <c r="N10" s="15"/>
    </row>
    <row r="11" spans="1:15" s="144" customFormat="1" ht="18" customHeight="1">
      <c r="A11" s="15"/>
      <c r="B11" s="360" t="s">
        <v>46</v>
      </c>
      <c r="C11" s="180">
        <v>0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5"/>
      <c r="N11" s="15"/>
    </row>
    <row r="12" spans="1:15" s="144" customFormat="1" ht="18" customHeight="1">
      <c r="A12" s="15"/>
      <c r="B12" s="368" t="s">
        <v>19</v>
      </c>
      <c r="C12" s="407">
        <v>0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2</v>
      </c>
      <c r="L12" s="138">
        <v>986233</v>
      </c>
      <c r="M12" s="15"/>
      <c r="N12" s="15"/>
    </row>
    <row r="13" spans="1:15" s="144" customFormat="1" ht="18" customHeight="1">
      <c r="A13" s="15"/>
      <c r="B13" s="360" t="s">
        <v>140</v>
      </c>
      <c r="C13" s="180">
        <v>0</v>
      </c>
      <c r="D13" s="110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5"/>
      <c r="N13" s="15"/>
    </row>
    <row r="14" spans="1:15" s="144" customFormat="1" ht="18" customHeight="1">
      <c r="A14" s="15"/>
      <c r="B14" s="368" t="s">
        <v>114</v>
      </c>
      <c r="C14" s="407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5"/>
      <c r="N14" s="15"/>
    </row>
    <row r="15" spans="1:15" s="144" customFormat="1" ht="18" customHeight="1">
      <c r="A15" s="15"/>
      <c r="B15" s="360" t="s">
        <v>20</v>
      </c>
      <c r="C15" s="180">
        <v>0</v>
      </c>
      <c r="D15" s="110">
        <v>0</v>
      </c>
      <c r="E15" s="110">
        <v>0</v>
      </c>
      <c r="F15" s="110">
        <v>0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v>0</v>
      </c>
      <c r="M15" s="15"/>
      <c r="N15" s="15"/>
    </row>
    <row r="16" spans="1:15" s="144" customFormat="1" ht="18" customHeight="1">
      <c r="A16" s="15"/>
      <c r="B16" s="368" t="s">
        <v>123</v>
      </c>
      <c r="C16" s="407"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5"/>
      <c r="N16" s="15"/>
    </row>
    <row r="17" spans="1:14" s="144" customFormat="1" ht="18" customHeight="1">
      <c r="A17" s="15"/>
      <c r="B17" s="360" t="s">
        <v>141</v>
      </c>
      <c r="C17" s="18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5"/>
      <c r="N17" s="15"/>
    </row>
    <row r="18" spans="1:14" s="144" customFormat="1" ht="18" customHeight="1">
      <c r="A18" s="15"/>
      <c r="B18" s="368" t="s">
        <v>142</v>
      </c>
      <c r="C18" s="407">
        <v>0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  <c r="M18" s="15"/>
      <c r="N18" s="15"/>
    </row>
    <row r="19" spans="1:14" s="144" customFormat="1" ht="17.25" customHeight="1">
      <c r="A19" s="15"/>
      <c r="B19" s="554" t="s">
        <v>22</v>
      </c>
      <c r="C19" s="110">
        <v>2</v>
      </c>
      <c r="D19" s="110">
        <v>8388450</v>
      </c>
      <c r="E19" s="110">
        <v>0</v>
      </c>
      <c r="F19" s="110">
        <v>0</v>
      </c>
      <c r="G19" s="110">
        <v>1</v>
      </c>
      <c r="H19" s="110">
        <v>1664484</v>
      </c>
      <c r="I19" s="110">
        <v>105</v>
      </c>
      <c r="J19" s="110">
        <v>158543103</v>
      </c>
      <c r="K19" s="110">
        <v>263</v>
      </c>
      <c r="L19" s="110">
        <v>535063404</v>
      </c>
      <c r="M19" s="15"/>
      <c r="N19" s="15"/>
    </row>
    <row r="20" spans="1:14" ht="18" customHeight="1">
      <c r="A20" s="15"/>
      <c r="B20" s="368" t="s">
        <v>21</v>
      </c>
      <c r="C20" s="407">
        <v>0</v>
      </c>
      <c r="D20" s="138">
        <v>0</v>
      </c>
      <c r="E20" s="138">
        <v>0</v>
      </c>
      <c r="F20" s="138">
        <v>0</v>
      </c>
      <c r="G20" s="138">
        <v>0</v>
      </c>
      <c r="H20" s="138">
        <v>0</v>
      </c>
      <c r="I20" s="138">
        <v>8</v>
      </c>
      <c r="J20" s="138">
        <v>624416</v>
      </c>
      <c r="K20" s="138">
        <v>9</v>
      </c>
      <c r="L20" s="138">
        <v>22448601</v>
      </c>
      <c r="M20" s="15"/>
      <c r="N20" s="15"/>
    </row>
    <row r="21" spans="1:14" ht="18" customHeight="1">
      <c r="A21" s="15"/>
      <c r="B21" s="360" t="s">
        <v>143</v>
      </c>
      <c r="C21" s="18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5"/>
      <c r="N21" s="15"/>
    </row>
    <row r="22" spans="1:14" ht="18" customHeight="1">
      <c r="A22" s="15"/>
      <c r="B22" s="368" t="s">
        <v>62</v>
      </c>
      <c r="C22" s="407">
        <v>0</v>
      </c>
      <c r="D22" s="138">
        <v>0</v>
      </c>
      <c r="E22" s="138">
        <v>0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1</v>
      </c>
      <c r="L22" s="138">
        <v>5518519</v>
      </c>
      <c r="M22" s="15"/>
      <c r="N22" s="15"/>
    </row>
    <row r="23" spans="1:14" ht="18" customHeight="1" thickBot="1">
      <c r="A23" s="15"/>
      <c r="B23" s="477" t="s">
        <v>23</v>
      </c>
      <c r="C23" s="346">
        <v>1</v>
      </c>
      <c r="D23" s="346">
        <v>19429</v>
      </c>
      <c r="E23" s="346">
        <v>1</v>
      </c>
      <c r="F23" s="346">
        <v>4584037</v>
      </c>
      <c r="G23" s="346"/>
      <c r="H23" s="346">
        <v>0</v>
      </c>
      <c r="I23" s="346">
        <v>27</v>
      </c>
      <c r="J23" s="346">
        <v>17244526</v>
      </c>
      <c r="K23" s="346">
        <v>134</v>
      </c>
      <c r="L23" s="346">
        <v>84609436</v>
      </c>
      <c r="M23" s="15"/>
      <c r="N23" s="15"/>
    </row>
    <row r="24" spans="1:14" s="15" customFormat="1" ht="18" customHeight="1" thickBot="1">
      <c r="B24" s="371" t="s">
        <v>0</v>
      </c>
      <c r="C24" s="410">
        <f t="shared" ref="C24:L24" si="0">SUM(C5:C23)</f>
        <v>5</v>
      </c>
      <c r="D24" s="123">
        <f t="shared" si="0"/>
        <v>353729925</v>
      </c>
      <c r="E24" s="123">
        <f t="shared" si="0"/>
        <v>7</v>
      </c>
      <c r="F24" s="123">
        <f t="shared" si="0"/>
        <v>6601439</v>
      </c>
      <c r="G24" s="123">
        <f t="shared" si="0"/>
        <v>7</v>
      </c>
      <c r="H24" s="123">
        <f t="shared" si="0"/>
        <v>2839975</v>
      </c>
      <c r="I24" s="123">
        <f t="shared" si="0"/>
        <v>152</v>
      </c>
      <c r="J24" s="123">
        <f t="shared" si="0"/>
        <v>203218662</v>
      </c>
      <c r="K24" s="123">
        <f t="shared" si="0"/>
        <v>451</v>
      </c>
      <c r="L24" s="123">
        <f t="shared" si="0"/>
        <v>952404624</v>
      </c>
    </row>
    <row r="25" spans="1:14" ht="18" customHeight="1" thickTop="1">
      <c r="A25" s="15"/>
      <c r="B25" s="20"/>
      <c r="C25" s="20"/>
      <c r="D25" s="20"/>
      <c r="E25" s="4"/>
      <c r="F25" s="4"/>
      <c r="G25" s="4"/>
      <c r="H25" s="4"/>
      <c r="I25" s="4"/>
      <c r="J25" s="4"/>
      <c r="K25" s="4"/>
      <c r="M25" s="15"/>
      <c r="N25" s="15"/>
    </row>
    <row r="26" spans="1:14" s="15" customFormat="1" ht="18" customHeight="1">
      <c r="B26" s="20"/>
      <c r="C26" s="20"/>
      <c r="D26" s="20"/>
      <c r="E26" s="210"/>
      <c r="F26" s="4"/>
      <c r="G26" s="4"/>
      <c r="H26" s="4"/>
      <c r="I26" s="4"/>
      <c r="J26" s="4"/>
      <c r="K26" s="499" t="s">
        <v>220</v>
      </c>
      <c r="L26" s="4"/>
    </row>
    <row r="27" spans="1:14" s="15" customFormat="1" ht="18" customHeight="1">
      <c r="B27" s="120"/>
      <c r="C27"/>
      <c r="D27"/>
      <c r="E27"/>
      <c r="F27"/>
      <c r="G27"/>
      <c r="H27"/>
      <c r="I27"/>
      <c r="J27"/>
      <c r="K27"/>
      <c r="L27"/>
    </row>
    <row r="28" spans="1:14" s="144" customFormat="1" ht="18" customHeight="1">
      <c r="A28" s="15"/>
      <c r="B28" s="120"/>
      <c r="C28"/>
      <c r="D28"/>
      <c r="E28"/>
      <c r="F28"/>
      <c r="G28"/>
      <c r="H28"/>
      <c r="I28"/>
      <c r="J28"/>
      <c r="K28"/>
      <c r="L28"/>
      <c r="M28" s="15"/>
      <c r="N28" s="15"/>
    </row>
    <row r="29" spans="1:14" s="15" customFormat="1" ht="18" customHeight="1">
      <c r="B29" s="120"/>
      <c r="C29"/>
      <c r="D29"/>
      <c r="E29"/>
      <c r="F29"/>
      <c r="G29"/>
      <c r="H29"/>
      <c r="I29"/>
      <c r="J29"/>
      <c r="K29"/>
      <c r="L29"/>
    </row>
    <row r="30" spans="1:14" s="144" customFormat="1" ht="18" customHeight="1">
      <c r="A30" s="15"/>
      <c r="B30" s="107"/>
      <c r="C30"/>
      <c r="D30"/>
      <c r="E30"/>
      <c r="F30"/>
      <c r="G30"/>
      <c r="H30"/>
      <c r="I30"/>
      <c r="J30"/>
      <c r="K30"/>
      <c r="L30"/>
      <c r="M30" s="15"/>
      <c r="N30" s="15"/>
    </row>
    <row r="31" spans="1:14" s="15" customFormat="1" ht="18" customHeight="1">
      <c r="B31" s="107"/>
      <c r="C31"/>
      <c r="D31"/>
      <c r="E31"/>
      <c r="F31"/>
      <c r="G31"/>
      <c r="H31"/>
      <c r="I31"/>
      <c r="J31"/>
      <c r="K31"/>
      <c r="L31"/>
    </row>
    <row r="32" spans="1:14" s="144" customFormat="1" ht="18" customHeight="1">
      <c r="A32" s="15"/>
      <c r="B32" s="107"/>
      <c r="C32"/>
      <c r="D32"/>
      <c r="E32"/>
      <c r="F32"/>
      <c r="G32"/>
      <c r="H32"/>
      <c r="I32"/>
      <c r="J32"/>
      <c r="K32"/>
      <c r="L32"/>
      <c r="M32" s="15"/>
      <c r="N32" s="15"/>
    </row>
    <row r="33" spans="1:18" s="15" customFormat="1" ht="24.75" customHeight="1">
      <c r="A33" s="148"/>
      <c r="B33" s="107"/>
      <c r="C33"/>
      <c r="D33"/>
      <c r="E33"/>
      <c r="F33"/>
      <c r="G33"/>
      <c r="H33"/>
      <c r="I33"/>
      <c r="J33"/>
      <c r="K33"/>
      <c r="L33"/>
      <c r="N33" s="148"/>
    </row>
    <row r="34" spans="1:18" ht="12" customHeight="1">
      <c r="A34" s="20"/>
      <c r="Q34" s="5"/>
    </row>
    <row r="35" spans="1:18" ht="21.95" customHeight="1">
      <c r="A35" s="4"/>
      <c r="M35" s="5"/>
      <c r="N35" s="5"/>
      <c r="R35" s="5"/>
    </row>
    <row r="36" spans="1:18" ht="3.75" customHeight="1">
      <c r="A36" s="5"/>
      <c r="M36" s="5"/>
      <c r="N36" s="5"/>
    </row>
    <row r="37" spans="1:18" ht="21.75" hidden="1" customHeight="1">
      <c r="A37" s="5"/>
      <c r="M37" s="5"/>
      <c r="N37" s="5"/>
    </row>
    <row r="38" spans="1:18" ht="21.95" customHeight="1">
      <c r="M38" s="5"/>
      <c r="N38" s="5"/>
    </row>
    <row r="39" spans="1:18" ht="21.95" customHeight="1">
      <c r="M39" s="5"/>
      <c r="N39" s="5"/>
    </row>
    <row r="40" spans="1:18" ht="21.95" customHeight="1">
      <c r="M40" s="5"/>
      <c r="N40" s="5"/>
    </row>
    <row r="41" spans="1:18" ht="21.95" customHeight="1">
      <c r="M41" s="5"/>
      <c r="N41" s="5"/>
    </row>
    <row r="42" spans="1:18" ht="21.95" customHeight="1">
      <c r="M42" s="5"/>
      <c r="N42" s="5"/>
    </row>
  </sheetData>
  <mergeCells count="7">
    <mergeCell ref="B1:L1"/>
    <mergeCell ref="B2:C2"/>
    <mergeCell ref="G2:L2"/>
    <mergeCell ref="B3:B4"/>
    <mergeCell ref="C3:D3"/>
    <mergeCell ref="E3:F3"/>
    <mergeCell ref="G3:L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rightToLeft="1" tabSelected="1" view="pageBreakPreview" topLeftCell="A10" zoomScale="88" zoomScaleSheetLayoutView="88" workbookViewId="0">
      <selection activeCell="F48" sqref="F48"/>
    </sheetView>
  </sheetViews>
  <sheetFormatPr defaultRowHeight="21.95" customHeight="1"/>
  <cols>
    <col min="1" max="1" width="2.28515625" customWidth="1"/>
    <col min="2" max="2" width="29.42578125" style="75" customWidth="1"/>
    <col min="3" max="3" width="11.28515625" hidden="1" customWidth="1"/>
    <col min="4" max="4" width="8.140625" customWidth="1"/>
    <col min="5" max="5" width="11.42578125" customWidth="1"/>
    <col min="6" max="6" width="8" customWidth="1"/>
    <col min="7" max="7" width="19.42578125" customWidth="1"/>
    <col min="8" max="8" width="13" customWidth="1"/>
    <col min="9" max="9" width="21" customWidth="1"/>
    <col min="12" max="12" width="12.28515625" bestFit="1" customWidth="1"/>
    <col min="17" max="17" width="12.28515625" bestFit="1" customWidth="1"/>
  </cols>
  <sheetData>
    <row r="1" spans="1:18" ht="17.25" customHeight="1"/>
    <row r="2" spans="1:18" ht="21.95" customHeight="1">
      <c r="B2" s="567" t="s">
        <v>150</v>
      </c>
      <c r="C2" s="567"/>
      <c r="D2" s="567"/>
      <c r="E2" s="567"/>
      <c r="F2" s="567"/>
      <c r="G2" s="567"/>
      <c r="H2" s="567"/>
      <c r="I2" s="567"/>
    </row>
    <row r="3" spans="1:18" ht="18.75" customHeight="1" thickBot="1">
      <c r="B3" s="74" t="s">
        <v>209</v>
      </c>
      <c r="C3" s="21"/>
      <c r="F3" s="616"/>
      <c r="G3" s="616"/>
      <c r="I3" s="181" t="s">
        <v>40</v>
      </c>
    </row>
    <row r="4" spans="1:18" ht="18.75" customHeight="1" thickTop="1">
      <c r="B4" s="607" t="s">
        <v>13</v>
      </c>
      <c r="C4" s="249"/>
      <c r="D4" s="596" t="s">
        <v>86</v>
      </c>
      <c r="E4" s="596"/>
      <c r="F4" s="596" t="s">
        <v>112</v>
      </c>
      <c r="G4" s="596"/>
      <c r="H4" s="596" t="s">
        <v>75</v>
      </c>
      <c r="I4" s="596"/>
      <c r="R4" t="s">
        <v>29</v>
      </c>
    </row>
    <row r="5" spans="1:18" ht="19.5" customHeight="1" thickBot="1">
      <c r="B5" s="608"/>
      <c r="C5" s="389"/>
      <c r="D5" s="387" t="s">
        <v>8</v>
      </c>
      <c r="E5" s="388" t="s">
        <v>9</v>
      </c>
      <c r="F5" s="388" t="s">
        <v>47</v>
      </c>
      <c r="G5" s="388" t="s">
        <v>9</v>
      </c>
      <c r="H5" s="388" t="s">
        <v>47</v>
      </c>
      <c r="I5" s="388" t="s">
        <v>77</v>
      </c>
    </row>
    <row r="6" spans="1:18" ht="19.5" customHeight="1" thickTop="1">
      <c r="B6" s="132" t="s">
        <v>72</v>
      </c>
      <c r="C6" s="134"/>
      <c r="D6" s="160">
        <v>0</v>
      </c>
      <c r="E6" s="161">
        <v>0</v>
      </c>
      <c r="F6" s="161">
        <v>0</v>
      </c>
      <c r="G6" s="161">
        <v>0</v>
      </c>
      <c r="H6" s="161">
        <f>F6+D6+'جدول 11'!K5+'جدول 11'!I5+'جدول 11'!G5+'جدول 11'!E5+'جدول 11'!C5</f>
        <v>2</v>
      </c>
      <c r="I6" s="161">
        <v>151581</v>
      </c>
    </row>
    <row r="7" spans="1:18" ht="18" customHeight="1">
      <c r="A7" s="5"/>
      <c r="B7" s="555" t="s">
        <v>34</v>
      </c>
      <c r="C7" s="207"/>
      <c r="D7" s="207">
        <v>0</v>
      </c>
      <c r="E7" s="207">
        <v>0</v>
      </c>
      <c r="F7" s="207">
        <v>16</v>
      </c>
      <c r="G7" s="207">
        <v>20801535</v>
      </c>
      <c r="H7" s="207">
        <f>F7+D7+'جدول 11'!K6+'جدول 11'!I6+'جدول 11'!G6+'جدول 11'!E6+'جدول 11'!C6</f>
        <v>31</v>
      </c>
      <c r="I7" s="207">
        <v>25816008</v>
      </c>
    </row>
    <row r="8" spans="1:18" s="144" customFormat="1" ht="23.25" customHeight="1">
      <c r="A8" s="15"/>
      <c r="B8" s="513" t="s">
        <v>16</v>
      </c>
      <c r="C8" s="134"/>
      <c r="D8" s="160">
        <v>0</v>
      </c>
      <c r="E8" s="161">
        <v>0</v>
      </c>
      <c r="F8" s="161">
        <v>6</v>
      </c>
      <c r="G8" s="161">
        <v>40020391</v>
      </c>
      <c r="H8" s="161">
        <f>F8+D8+'جدول 11'!K7+'جدول 11'!I7+'جدول 11'!G7+'جدول 11'!E7+'جدول 11'!C7</f>
        <v>13</v>
      </c>
      <c r="I8" s="161">
        <v>401694198</v>
      </c>
    </row>
    <row r="9" spans="1:18" s="15" customFormat="1" ht="18" customHeight="1">
      <c r="B9" s="555" t="s">
        <v>17</v>
      </c>
      <c r="C9" s="207"/>
      <c r="D9" s="207">
        <v>0</v>
      </c>
      <c r="E9" s="207">
        <v>0</v>
      </c>
      <c r="F9" s="207">
        <v>2</v>
      </c>
      <c r="G9" s="207">
        <v>1488768</v>
      </c>
      <c r="H9" s="207">
        <f>F9+D9+'جدول 11'!K8+'جدول 11'!I8+'جدول 11'!G8+'جدول 11'!E8+'جدول 11'!C8</f>
        <v>10</v>
      </c>
      <c r="I9" s="207">
        <v>22667690</v>
      </c>
    </row>
    <row r="10" spans="1:18" s="15" customFormat="1" ht="18" customHeight="1">
      <c r="B10" s="513" t="s">
        <v>18</v>
      </c>
      <c r="C10" s="134"/>
      <c r="D10" s="160">
        <v>0</v>
      </c>
      <c r="E10" s="161">
        <v>0</v>
      </c>
      <c r="F10" s="161">
        <v>1</v>
      </c>
      <c r="G10" s="161">
        <v>149000</v>
      </c>
      <c r="H10" s="161">
        <f>F10+D10+'جدول 11'!K9+'جدول 11'!I9+'جدول 11'!G9+'جدول 11'!E9+'جدول 11'!C9</f>
        <v>2</v>
      </c>
      <c r="I10" s="161">
        <v>471046</v>
      </c>
    </row>
    <row r="11" spans="1:18" ht="18" customHeight="1">
      <c r="A11" s="15"/>
      <c r="B11" s="253" t="s">
        <v>24</v>
      </c>
      <c r="C11" s="403"/>
      <c r="D11" s="404">
        <v>0</v>
      </c>
      <c r="E11" s="207">
        <v>0</v>
      </c>
      <c r="F11" s="207">
        <v>7</v>
      </c>
      <c r="G11" s="207">
        <v>131204852</v>
      </c>
      <c r="H11" s="207">
        <f>F11+D11+'جدول 11'!K10+'جدول 11'!I10+'جدول 11'!G10+'جدول 11'!E10+'جدول 11'!C10</f>
        <v>42</v>
      </c>
      <c r="I11" s="207">
        <v>421964010</v>
      </c>
    </row>
    <row r="12" spans="1:18" s="144" customFormat="1" ht="20.25" customHeight="1">
      <c r="A12" s="15"/>
      <c r="B12" s="441" t="s">
        <v>46</v>
      </c>
      <c r="C12" s="134"/>
      <c r="D12" s="160">
        <v>0</v>
      </c>
      <c r="E12" s="161">
        <v>0</v>
      </c>
      <c r="F12" s="161">
        <v>11</v>
      </c>
      <c r="G12" s="161">
        <v>13140551</v>
      </c>
      <c r="H12" s="161">
        <f>F12+D12+'جدول 11'!K11+'جدول 11'!I11+'جدول 11'!G11+'جدول 11'!E11+'جدول 11'!C11</f>
        <v>11</v>
      </c>
      <c r="I12" s="161">
        <v>13140551</v>
      </c>
      <c r="L12" s="146"/>
    </row>
    <row r="13" spans="1:18" s="15" customFormat="1" ht="18" customHeight="1">
      <c r="B13" s="556" t="s">
        <v>19</v>
      </c>
      <c r="C13" s="207"/>
      <c r="D13" s="207">
        <v>0</v>
      </c>
      <c r="E13" s="207">
        <v>0</v>
      </c>
      <c r="F13" s="207">
        <v>21</v>
      </c>
      <c r="G13" s="207">
        <v>23289137</v>
      </c>
      <c r="H13" s="207">
        <f>F13+D13+'جدول 11'!K12+'جدول 11'!I12+'جدول 11'!G12+'جدول 11'!E12+'جدول 11'!C12</f>
        <v>23</v>
      </c>
      <c r="I13" s="207">
        <v>24275370</v>
      </c>
    </row>
    <row r="14" spans="1:18" s="15" customFormat="1" ht="18" customHeight="1">
      <c r="B14" s="513" t="s">
        <v>140</v>
      </c>
      <c r="C14" s="134"/>
      <c r="D14" s="160">
        <v>0</v>
      </c>
      <c r="E14" s="161">
        <v>0</v>
      </c>
      <c r="F14" s="161">
        <v>1</v>
      </c>
      <c r="G14" s="161">
        <v>648541</v>
      </c>
      <c r="H14" s="161">
        <f>F14+D14+'جدول 11'!K13+'جدول 11'!I13+'جدول 11'!G13+'جدول 11'!E13+'جدول 11'!C13</f>
        <v>1</v>
      </c>
      <c r="I14" s="161">
        <v>648541</v>
      </c>
    </row>
    <row r="15" spans="1:18" ht="18" customHeight="1">
      <c r="A15" s="15"/>
      <c r="B15" s="555" t="s">
        <v>126</v>
      </c>
      <c r="C15" s="207"/>
      <c r="D15" s="207">
        <v>0</v>
      </c>
      <c r="E15" s="207">
        <v>0</v>
      </c>
      <c r="F15" s="207">
        <v>1</v>
      </c>
      <c r="G15" s="207">
        <v>1386607</v>
      </c>
      <c r="H15" s="207">
        <f>F15+D15+'جدول 11'!K14+'جدول 11'!I14+'جدول 11'!G14+'جدول 11'!E14+'جدول 11'!C14</f>
        <v>1</v>
      </c>
      <c r="I15" s="207">
        <v>1386607</v>
      </c>
      <c r="P15" s="5"/>
    </row>
    <row r="16" spans="1:18" ht="18" customHeight="1">
      <c r="B16" s="476" t="s">
        <v>20</v>
      </c>
      <c r="C16" s="134"/>
      <c r="D16" s="160">
        <v>0</v>
      </c>
      <c r="E16" s="161">
        <v>0</v>
      </c>
      <c r="F16" s="161">
        <v>27</v>
      </c>
      <c r="G16" s="161">
        <v>48648618</v>
      </c>
      <c r="H16" s="161">
        <f>F16+D16+'جدول 11'!K15+'جدول 11'!I15+'جدول 11'!G15+'جدول 11'!E15+'جدول 11'!C15</f>
        <v>27</v>
      </c>
      <c r="I16" s="161">
        <v>48648618</v>
      </c>
    </row>
    <row r="17" spans="2:17" ht="18" customHeight="1">
      <c r="B17" s="253" t="s">
        <v>123</v>
      </c>
      <c r="C17" s="403"/>
      <c r="D17" s="404">
        <v>0</v>
      </c>
      <c r="E17" s="207">
        <v>0</v>
      </c>
      <c r="F17" s="207">
        <v>3</v>
      </c>
      <c r="G17" s="207">
        <v>365651</v>
      </c>
      <c r="H17" s="207">
        <f>F17+D17+'جدول 11'!K16+'جدول 11'!I16+'جدول 11'!G16+'جدول 11'!E16+'جدول 11'!C16</f>
        <v>3</v>
      </c>
      <c r="I17" s="207">
        <v>365651</v>
      </c>
    </row>
    <row r="18" spans="2:17" ht="18" customHeight="1">
      <c r="B18" s="476" t="s">
        <v>141</v>
      </c>
      <c r="C18" s="134"/>
      <c r="D18" s="160">
        <v>0</v>
      </c>
      <c r="E18" s="161">
        <v>0</v>
      </c>
      <c r="F18" s="161">
        <v>1</v>
      </c>
      <c r="G18" s="161">
        <v>34000</v>
      </c>
      <c r="H18" s="161">
        <f>F18+D18+'جدول 11'!K17+'جدول 11'!I17+'جدول 11'!G17+'جدول 11'!E17+'جدول 11'!C17</f>
        <v>1</v>
      </c>
      <c r="I18" s="161">
        <v>34000</v>
      </c>
    </row>
    <row r="19" spans="2:17" ht="18" customHeight="1">
      <c r="B19" s="253" t="s">
        <v>142</v>
      </c>
      <c r="C19" s="403"/>
      <c r="D19" s="404">
        <v>0</v>
      </c>
      <c r="E19" s="207">
        <v>0</v>
      </c>
      <c r="F19" s="207">
        <v>1</v>
      </c>
      <c r="G19" s="207">
        <v>83813185</v>
      </c>
      <c r="H19" s="207">
        <f>F19+D19+'جدول 11'!K18+'جدول 11'!I18+'جدول 11'!G18+'جدول 11'!E18+'جدول 11'!C18</f>
        <v>1</v>
      </c>
      <c r="I19" s="207">
        <v>83813185</v>
      </c>
    </row>
    <row r="20" spans="2:17" ht="18" customHeight="1">
      <c r="B20" s="557" t="s">
        <v>22</v>
      </c>
      <c r="C20" s="161"/>
      <c r="D20" s="161">
        <v>0</v>
      </c>
      <c r="E20" s="161">
        <v>0</v>
      </c>
      <c r="F20" s="161">
        <v>295</v>
      </c>
      <c r="G20" s="161">
        <v>606715376</v>
      </c>
      <c r="H20" s="161">
        <f>F20+D20+'جدول 11'!K19+'جدول 11'!I19+'جدول 11'!G19+'جدول 11'!E19+'جدول 11'!C19</f>
        <v>666</v>
      </c>
      <c r="I20" s="161">
        <v>1310374817</v>
      </c>
    </row>
    <row r="21" spans="2:17" ht="18" customHeight="1">
      <c r="B21" s="253" t="s">
        <v>21</v>
      </c>
      <c r="C21" s="403"/>
      <c r="D21" s="404">
        <v>0</v>
      </c>
      <c r="E21" s="207">
        <v>0</v>
      </c>
      <c r="F21" s="207">
        <v>11</v>
      </c>
      <c r="G21" s="207">
        <v>12690012</v>
      </c>
      <c r="H21" s="207">
        <f>F21+D21+'جدول 11'!K20+'جدول 11'!I20+'جدول 11'!G20+'جدول 11'!E20+'جدول 11'!C20</f>
        <v>28</v>
      </c>
      <c r="I21" s="207">
        <v>41423029</v>
      </c>
    </row>
    <row r="22" spans="2:17" ht="18" customHeight="1">
      <c r="B22" s="557" t="s">
        <v>143</v>
      </c>
      <c r="C22" s="161"/>
      <c r="D22" s="161">
        <v>0</v>
      </c>
      <c r="E22" s="161">
        <v>0</v>
      </c>
      <c r="F22" s="161">
        <v>1</v>
      </c>
      <c r="G22" s="161">
        <v>42284358</v>
      </c>
      <c r="H22" s="161">
        <f>F22+D22+'جدول 11'!K21+'جدول 11'!I21+'جدول 11'!G21+'جدول 11'!E21+'جدول 11'!C21</f>
        <v>1</v>
      </c>
      <c r="I22" s="161">
        <v>42284358</v>
      </c>
    </row>
    <row r="23" spans="2:17" ht="18" customHeight="1">
      <c r="B23" s="253" t="s">
        <v>62</v>
      </c>
      <c r="C23" s="403"/>
      <c r="D23" s="404">
        <v>0</v>
      </c>
      <c r="E23" s="207">
        <v>0</v>
      </c>
      <c r="F23" s="207">
        <v>0</v>
      </c>
      <c r="G23" s="207">
        <v>0</v>
      </c>
      <c r="H23" s="207">
        <f>F23+D23+'جدول 11'!K22+'جدول 11'!I22+'جدول 11'!G22+'جدول 11'!E22+'جدول 11'!C22</f>
        <v>1</v>
      </c>
      <c r="I23" s="207">
        <v>5518519</v>
      </c>
    </row>
    <row r="24" spans="2:17" ht="18" customHeight="1" thickBot="1">
      <c r="B24" s="558" t="s">
        <v>23</v>
      </c>
      <c r="C24" s="402"/>
      <c r="D24" s="402">
        <v>3</v>
      </c>
      <c r="E24" s="402">
        <v>294200</v>
      </c>
      <c r="F24" s="402">
        <v>17</v>
      </c>
      <c r="G24" s="402">
        <v>6570260</v>
      </c>
      <c r="H24" s="402">
        <f>F24+D24+'جدول 11'!K23+'جدول 11'!I23+'جدول 11'!G23+'جدول 11'!E23+'جدول 11'!C23</f>
        <v>183</v>
      </c>
      <c r="I24" s="402">
        <v>113321888</v>
      </c>
      <c r="Q24" s="8"/>
    </row>
    <row r="25" spans="2:17" ht="21.95" customHeight="1" thickBot="1">
      <c r="B25" s="318" t="s">
        <v>0</v>
      </c>
      <c r="C25" s="486"/>
      <c r="D25" s="442">
        <v>3</v>
      </c>
      <c r="E25" s="359">
        <v>294200</v>
      </c>
      <c r="F25" s="359">
        <f>SUM(F6:F24)</f>
        <v>422</v>
      </c>
      <c r="G25" s="359">
        <f>SUM(G6:G24)</f>
        <v>1033250842</v>
      </c>
      <c r="H25" s="359">
        <f>F25+D25+'جدول 11'!K24+'جدول 11'!I24+'جدول 11'!G24+'جدول 11'!E24+'جدول 11'!C24</f>
        <v>1047</v>
      </c>
      <c r="I25" s="359">
        <f>SUM(I6:I24)</f>
        <v>2557999667</v>
      </c>
    </row>
    <row r="26" spans="2:17" ht="33.75" customHeight="1" thickTop="1">
      <c r="D26" s="5"/>
      <c r="E26" s="5"/>
      <c r="G26" s="8"/>
    </row>
    <row r="27" spans="2:17" ht="21.95" customHeight="1">
      <c r="D27" s="5"/>
      <c r="E27" s="5"/>
    </row>
    <row r="28" spans="2:17" ht="21.95" customHeight="1">
      <c r="D28" s="5"/>
      <c r="E28" s="5"/>
    </row>
    <row r="29" spans="2:17" ht="21.95" customHeight="1">
      <c r="D29" s="5"/>
      <c r="E29" s="5"/>
    </row>
    <row r="30" spans="2:17" ht="21.95" customHeight="1">
      <c r="D30" s="5"/>
      <c r="E30" s="5"/>
    </row>
    <row r="31" spans="2:17" ht="21.95" customHeight="1">
      <c r="D31" s="5"/>
      <c r="E31" s="5"/>
    </row>
    <row r="32" spans="2:17" ht="21.95" customHeight="1">
      <c r="D32" s="5"/>
      <c r="E32" s="5"/>
    </row>
    <row r="33" spans="4:5" ht="21.95" customHeight="1">
      <c r="D33" s="5"/>
      <c r="E33" s="5"/>
    </row>
    <row r="34" spans="4:5" ht="21.95" customHeight="1">
      <c r="D34" s="5"/>
      <c r="E34" s="5"/>
    </row>
    <row r="35" spans="4:5" ht="21.95" customHeight="1">
      <c r="D35" s="5"/>
      <c r="E35" s="5"/>
    </row>
    <row r="36" spans="4:5" ht="21.95" customHeight="1">
      <c r="D36" s="14"/>
      <c r="E36" s="5"/>
    </row>
    <row r="37" spans="4:5" ht="21.95" customHeight="1">
      <c r="D37" s="14"/>
      <c r="E37" s="5"/>
    </row>
    <row r="38" spans="4:5" ht="21.95" customHeight="1">
      <c r="D38" s="14"/>
      <c r="E38" s="5"/>
    </row>
    <row r="39" spans="4:5" ht="21.95" customHeight="1">
      <c r="D39" s="14"/>
      <c r="E39" s="5"/>
    </row>
    <row r="40" spans="4:5" ht="21.95" customHeight="1">
      <c r="D40" s="14"/>
      <c r="E40" s="5"/>
    </row>
    <row r="41" spans="4:5" ht="21.95" customHeight="1">
      <c r="D41" s="14"/>
      <c r="E41" s="5"/>
    </row>
    <row r="42" spans="4:5" ht="21.95" customHeight="1">
      <c r="D42" s="14"/>
    </row>
    <row r="43" spans="4:5" ht="21.95" customHeight="1">
      <c r="D43" s="14"/>
      <c r="E43" s="5"/>
    </row>
    <row r="44" spans="4:5" ht="21.95" customHeight="1">
      <c r="D44" s="14"/>
      <c r="E44" s="12"/>
    </row>
    <row r="45" spans="4:5" ht="21.95" customHeight="1">
      <c r="D45" s="14"/>
      <c r="E45" s="15"/>
    </row>
    <row r="46" spans="4:5" ht="21.95" customHeight="1">
      <c r="D46" s="14"/>
      <c r="E46" s="15"/>
    </row>
    <row r="47" spans="4:5" ht="21.95" customHeight="1">
      <c r="D47" s="14"/>
    </row>
    <row r="48" spans="4:5" ht="21.95" customHeight="1">
      <c r="D48" s="14"/>
    </row>
    <row r="49" spans="4:5" ht="21.95" customHeight="1">
      <c r="D49" s="14"/>
    </row>
    <row r="50" spans="4:5" ht="21.95" customHeight="1">
      <c r="D50" s="14"/>
    </row>
    <row r="51" spans="4:5" ht="21.95" customHeight="1">
      <c r="D51" s="4"/>
      <c r="E51" s="5"/>
    </row>
    <row r="52" spans="4:5" ht="21.95" customHeight="1">
      <c r="D52" s="4"/>
      <c r="E52" s="5"/>
    </row>
    <row r="53" spans="4:5" ht="21.95" customHeight="1">
      <c r="D53" s="4"/>
      <c r="E53" s="4"/>
    </row>
    <row r="54" spans="4:5" ht="21.95" customHeight="1">
      <c r="D54" s="4"/>
      <c r="E54" s="4"/>
    </row>
    <row r="55" spans="4:5" ht="21.95" customHeight="1">
      <c r="D55" s="4"/>
      <c r="E55" s="4"/>
    </row>
    <row r="56" spans="4:5" ht="21.95" customHeight="1">
      <c r="D56" s="4"/>
      <c r="E56" s="4"/>
    </row>
    <row r="57" spans="4:5" ht="21.95" customHeight="1">
      <c r="D57" s="4"/>
      <c r="E57" s="4"/>
    </row>
    <row r="58" spans="4:5" ht="21.95" customHeight="1">
      <c r="D58" s="4"/>
      <c r="E58" s="4"/>
    </row>
    <row r="59" spans="4:5" ht="21.95" customHeight="1">
      <c r="D59" s="4"/>
      <c r="E59" s="4"/>
    </row>
    <row r="60" spans="4:5" ht="21.95" customHeight="1">
      <c r="D60" s="4"/>
      <c r="E60" s="11"/>
    </row>
    <row r="61" spans="4:5" ht="21.95" customHeight="1">
      <c r="D61" s="4"/>
      <c r="E61" s="4"/>
    </row>
    <row r="62" spans="4:5" ht="21.95" customHeight="1">
      <c r="D62" s="5"/>
      <c r="E62" s="5"/>
    </row>
    <row r="63" spans="4:5" ht="21.95" customHeight="1">
      <c r="D63" s="10"/>
      <c r="E63" s="5"/>
    </row>
  </sheetData>
  <mergeCells count="6">
    <mergeCell ref="H4:I4"/>
    <mergeCell ref="B2:I2"/>
    <mergeCell ref="D4:E4"/>
    <mergeCell ref="F3:G3"/>
    <mergeCell ref="F4:G4"/>
    <mergeCell ref="B4:B5"/>
  </mergeCells>
  <printOptions horizontalCentered="1" verticalCentered="1"/>
  <pageMargins left="0.31496062992125984" right="0.15748031496062992" top="0.39370078740157483" bottom="0.39370078740157483" header="0.31496062992125984" footer="0.31496062992125984"/>
  <pageSetup paperSize="9" scale="9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tabSelected="1" view="pageBreakPreview" topLeftCell="B1" zoomScaleSheetLayoutView="100" workbookViewId="0">
      <selection activeCell="F48" sqref="F48"/>
    </sheetView>
  </sheetViews>
  <sheetFormatPr defaultRowHeight="21.95" customHeight="1"/>
  <cols>
    <col min="1" max="2" width="2.28515625" style="28" customWidth="1"/>
    <col min="3" max="3" width="16.140625" style="77" customWidth="1"/>
    <col min="4" max="4" width="7" style="77" customWidth="1"/>
    <col min="5" max="5" width="19.140625" style="77" customWidth="1"/>
    <col min="6" max="6" width="5.7109375" style="77" customWidth="1"/>
    <col min="7" max="7" width="14" style="77" customWidth="1"/>
    <col min="8" max="8" width="6.140625" style="28" customWidth="1"/>
    <col min="9" max="9" width="17.5703125" style="28" customWidth="1"/>
    <col min="10" max="10" width="7.5703125" style="77" customWidth="1"/>
    <col min="11" max="11" width="17.7109375" style="77" customWidth="1"/>
    <col min="12" max="13" width="9.140625" style="28"/>
    <col min="14" max="14" width="10.140625" style="28" bestFit="1" customWidth="1"/>
    <col min="15" max="16384" width="9.140625" style="28"/>
  </cols>
  <sheetData>
    <row r="1" spans="1:17" ht="24.75" customHeight="1"/>
    <row r="2" spans="1:17" ht="21.95" customHeight="1">
      <c r="C2" s="617" t="s">
        <v>151</v>
      </c>
      <c r="D2" s="617"/>
      <c r="E2" s="617"/>
      <c r="F2" s="617"/>
      <c r="G2" s="617"/>
      <c r="H2" s="617"/>
      <c r="I2" s="617"/>
      <c r="J2" s="37"/>
      <c r="K2" s="37"/>
      <c r="N2" s="33"/>
    </row>
    <row r="3" spans="1:17" ht="21.95" customHeight="1" thickBot="1">
      <c r="C3" s="74" t="s">
        <v>135</v>
      </c>
      <c r="D3" s="74"/>
      <c r="E3" s="74"/>
      <c r="F3" s="74"/>
      <c r="G3" s="74"/>
      <c r="H3" s="66"/>
      <c r="I3" s="61"/>
      <c r="J3" s="74"/>
      <c r="K3" s="280" t="s">
        <v>49</v>
      </c>
      <c r="N3" s="118"/>
    </row>
    <row r="4" spans="1:17" ht="21.95" customHeight="1" thickTop="1">
      <c r="C4" s="607" t="s">
        <v>7</v>
      </c>
      <c r="D4" s="596" t="s">
        <v>136</v>
      </c>
      <c r="E4" s="596"/>
      <c r="F4" s="596" t="s">
        <v>180</v>
      </c>
      <c r="G4" s="596"/>
      <c r="H4" s="596" t="s">
        <v>65</v>
      </c>
      <c r="I4" s="596"/>
      <c r="J4" s="596" t="s">
        <v>84</v>
      </c>
      <c r="K4" s="596"/>
    </row>
    <row r="5" spans="1:17" ht="21.95" customHeight="1" thickBot="1">
      <c r="C5" s="608"/>
      <c r="D5" s="390" t="s">
        <v>8</v>
      </c>
      <c r="E5" s="390" t="s">
        <v>9</v>
      </c>
      <c r="F5" s="390" t="s">
        <v>8</v>
      </c>
      <c r="G5" s="390" t="s">
        <v>9</v>
      </c>
      <c r="H5" s="390" t="s">
        <v>8</v>
      </c>
      <c r="I5" s="390" t="s">
        <v>9</v>
      </c>
      <c r="J5" s="390" t="s">
        <v>8</v>
      </c>
      <c r="K5" s="390" t="s">
        <v>9</v>
      </c>
    </row>
    <row r="6" spans="1:17" ht="21.95" customHeight="1" thickTop="1">
      <c r="C6" s="508" t="s">
        <v>85</v>
      </c>
      <c r="D6" s="512">
        <v>2</v>
      </c>
      <c r="E6" s="413">
        <v>3606747</v>
      </c>
      <c r="F6" s="512">
        <v>2</v>
      </c>
      <c r="G6" s="413">
        <v>632040</v>
      </c>
      <c r="H6" s="512">
        <v>184</v>
      </c>
      <c r="I6" s="413">
        <v>83503879</v>
      </c>
      <c r="J6" s="512">
        <f>H6+F6+D6</f>
        <v>188</v>
      </c>
      <c r="K6" s="413">
        <f>E6+G6+I6</f>
        <v>87742666</v>
      </c>
    </row>
    <row r="7" spans="1:17" ht="16.5" customHeight="1">
      <c r="C7" s="253" t="s">
        <v>12</v>
      </c>
      <c r="D7" s="241">
        <v>28</v>
      </c>
      <c r="E7" s="241">
        <v>65844806</v>
      </c>
      <c r="F7" s="241">
        <v>0</v>
      </c>
      <c r="G7" s="241">
        <v>0</v>
      </c>
      <c r="H7" s="138">
        <v>0</v>
      </c>
      <c r="I7" s="138">
        <v>0</v>
      </c>
      <c r="J7" s="137">
        <f t="shared" ref="J7:J20" si="0">H7+F7+D7</f>
        <v>28</v>
      </c>
      <c r="K7" s="241">
        <f t="shared" ref="K7:K20" si="1">E7+G7+I7</f>
        <v>65844806</v>
      </c>
      <c r="N7" s="168"/>
      <c r="O7" s="168"/>
      <c r="P7" s="168"/>
      <c r="Q7" s="46"/>
    </row>
    <row r="8" spans="1:17" s="98" customFormat="1" ht="16.5" customHeight="1">
      <c r="C8" s="513" t="s">
        <v>1</v>
      </c>
      <c r="D8" s="344">
        <v>26</v>
      </c>
      <c r="E8" s="240">
        <v>197686147</v>
      </c>
      <c r="F8" s="344">
        <v>0</v>
      </c>
      <c r="G8" s="240">
        <v>0</v>
      </c>
      <c r="H8" s="344">
        <v>121</v>
      </c>
      <c r="I8" s="240">
        <v>78209815</v>
      </c>
      <c r="J8" s="367">
        <f t="shared" si="0"/>
        <v>147</v>
      </c>
      <c r="K8" s="240">
        <f t="shared" si="1"/>
        <v>275895962</v>
      </c>
      <c r="N8" s="111"/>
      <c r="O8" s="111"/>
      <c r="P8" s="111"/>
    </row>
    <row r="9" spans="1:17" s="149" customFormat="1" ht="16.5" customHeight="1">
      <c r="C9" s="253" t="s">
        <v>69</v>
      </c>
      <c r="D9" s="241">
        <v>2</v>
      </c>
      <c r="E9" s="241">
        <v>7398227</v>
      </c>
      <c r="F9" s="241">
        <v>0</v>
      </c>
      <c r="G9" s="241">
        <v>0</v>
      </c>
      <c r="H9" s="138">
        <v>137</v>
      </c>
      <c r="I9" s="138">
        <v>304577188</v>
      </c>
      <c r="J9" s="137">
        <f t="shared" si="0"/>
        <v>139</v>
      </c>
      <c r="K9" s="241">
        <f t="shared" si="1"/>
        <v>311975415</v>
      </c>
      <c r="N9" s="56"/>
      <c r="O9" s="56"/>
      <c r="P9" s="56"/>
    </row>
    <row r="10" spans="1:17" s="37" customFormat="1" ht="16.5" customHeight="1">
      <c r="A10" s="31"/>
      <c r="B10" s="31"/>
      <c r="C10" s="513" t="s">
        <v>2</v>
      </c>
      <c r="D10" s="367">
        <v>90</v>
      </c>
      <c r="E10" s="240">
        <v>449500981</v>
      </c>
      <c r="F10" s="367">
        <v>2</v>
      </c>
      <c r="G10" s="240">
        <v>2024620</v>
      </c>
      <c r="H10" s="367">
        <v>0</v>
      </c>
      <c r="I10" s="240">
        <v>0</v>
      </c>
      <c r="J10" s="367">
        <f t="shared" si="0"/>
        <v>92</v>
      </c>
      <c r="K10" s="240">
        <f t="shared" si="1"/>
        <v>451525601</v>
      </c>
      <c r="N10" s="92"/>
      <c r="O10" s="92"/>
      <c r="P10" s="92"/>
    </row>
    <row r="11" spans="1:17" s="31" customFormat="1" ht="16.5" customHeight="1">
      <c r="C11" s="253" t="s">
        <v>3</v>
      </c>
      <c r="D11" s="241">
        <v>41</v>
      </c>
      <c r="E11" s="241">
        <v>97749306</v>
      </c>
      <c r="F11" s="241">
        <v>0</v>
      </c>
      <c r="G11" s="241">
        <v>0</v>
      </c>
      <c r="H11" s="138">
        <v>0</v>
      </c>
      <c r="I11" s="138">
        <v>0</v>
      </c>
      <c r="J11" s="137">
        <f t="shared" si="0"/>
        <v>41</v>
      </c>
      <c r="K11" s="241">
        <f t="shared" si="1"/>
        <v>97749306</v>
      </c>
      <c r="N11" s="113"/>
      <c r="O11" s="113"/>
      <c r="P11" s="113"/>
    </row>
    <row r="12" spans="1:17" ht="16.5" customHeight="1">
      <c r="A12" s="31"/>
      <c r="B12" s="31"/>
      <c r="C12" s="513" t="s">
        <v>70</v>
      </c>
      <c r="D12" s="367">
        <v>1</v>
      </c>
      <c r="E12" s="240">
        <v>1182151</v>
      </c>
      <c r="F12" s="367">
        <v>1</v>
      </c>
      <c r="G12" s="240">
        <v>956000</v>
      </c>
      <c r="H12" s="367">
        <v>66</v>
      </c>
      <c r="I12" s="240">
        <v>117523242</v>
      </c>
      <c r="J12" s="367">
        <f t="shared" si="0"/>
        <v>68</v>
      </c>
      <c r="K12" s="240">
        <f t="shared" si="1"/>
        <v>119661393</v>
      </c>
      <c r="N12" s="115"/>
      <c r="O12" s="115"/>
      <c r="P12" s="115"/>
    </row>
    <row r="13" spans="1:17" ht="16.5" customHeight="1">
      <c r="A13" s="31"/>
      <c r="B13" s="31"/>
      <c r="C13" s="253" t="s">
        <v>4</v>
      </c>
      <c r="D13" s="241">
        <v>4</v>
      </c>
      <c r="E13" s="241">
        <v>3793095</v>
      </c>
      <c r="F13" s="241">
        <v>0</v>
      </c>
      <c r="G13" s="241">
        <v>0</v>
      </c>
      <c r="H13" s="138">
        <v>76</v>
      </c>
      <c r="I13" s="138">
        <v>163538932</v>
      </c>
      <c r="J13" s="137">
        <f t="shared" si="0"/>
        <v>80</v>
      </c>
      <c r="K13" s="241">
        <f t="shared" si="1"/>
        <v>167332027</v>
      </c>
      <c r="N13" s="113"/>
      <c r="O13" s="113"/>
      <c r="P13" s="113"/>
    </row>
    <row r="14" spans="1:17" s="37" customFormat="1" ht="16.5" customHeight="1">
      <c r="A14" s="31"/>
      <c r="B14" s="31"/>
      <c r="C14" s="513" t="s">
        <v>71</v>
      </c>
      <c r="D14" s="367">
        <v>7</v>
      </c>
      <c r="E14" s="240">
        <v>364008593</v>
      </c>
      <c r="F14" s="367">
        <v>0</v>
      </c>
      <c r="G14" s="240">
        <v>0</v>
      </c>
      <c r="H14" s="367">
        <v>0</v>
      </c>
      <c r="I14" s="240">
        <v>0</v>
      </c>
      <c r="J14" s="367">
        <f t="shared" si="0"/>
        <v>7</v>
      </c>
      <c r="K14" s="240">
        <f t="shared" si="1"/>
        <v>364008593</v>
      </c>
      <c r="N14" s="112"/>
      <c r="O14" s="112"/>
      <c r="P14" s="112"/>
    </row>
    <row r="15" spans="1:17" s="37" customFormat="1" ht="16.5" customHeight="1">
      <c r="A15" s="31"/>
      <c r="B15" s="31"/>
      <c r="C15" s="253" t="s">
        <v>128</v>
      </c>
      <c r="D15" s="137">
        <v>10</v>
      </c>
      <c r="E15" s="241">
        <v>21592692</v>
      </c>
      <c r="F15" s="137">
        <v>0</v>
      </c>
      <c r="G15" s="241">
        <v>0</v>
      </c>
      <c r="H15" s="137">
        <v>7</v>
      </c>
      <c r="I15" s="241">
        <v>6224029</v>
      </c>
      <c r="J15" s="137">
        <f t="shared" si="0"/>
        <v>17</v>
      </c>
      <c r="K15" s="241">
        <f t="shared" si="1"/>
        <v>27816721</v>
      </c>
      <c r="N15" s="112"/>
      <c r="O15" s="112"/>
      <c r="P15" s="112"/>
    </row>
    <row r="16" spans="1:17" s="31" customFormat="1" ht="16.5" customHeight="1">
      <c r="C16" s="513" t="s">
        <v>61</v>
      </c>
      <c r="D16" s="240">
        <v>8</v>
      </c>
      <c r="E16" s="240">
        <v>70123443</v>
      </c>
      <c r="F16" s="240">
        <v>1</v>
      </c>
      <c r="G16" s="240">
        <v>378000</v>
      </c>
      <c r="H16" s="110">
        <v>42</v>
      </c>
      <c r="I16" s="110">
        <v>55173757</v>
      </c>
      <c r="J16" s="367">
        <f t="shared" si="0"/>
        <v>51</v>
      </c>
      <c r="K16" s="240">
        <f t="shared" si="1"/>
        <v>125675200</v>
      </c>
      <c r="N16" s="113"/>
      <c r="O16" s="113"/>
      <c r="P16" s="113"/>
    </row>
    <row r="17" spans="1:16" s="37" customFormat="1" ht="16.5" customHeight="1">
      <c r="A17" s="31"/>
      <c r="B17" s="31"/>
      <c r="C17" s="253" t="s">
        <v>137</v>
      </c>
      <c r="D17" s="137">
        <v>43</v>
      </c>
      <c r="E17" s="241">
        <v>58972064</v>
      </c>
      <c r="F17" s="137">
        <v>1</v>
      </c>
      <c r="G17" s="241">
        <v>463529</v>
      </c>
      <c r="H17" s="137">
        <v>0</v>
      </c>
      <c r="I17" s="241">
        <v>0</v>
      </c>
      <c r="J17" s="137">
        <f t="shared" si="0"/>
        <v>44</v>
      </c>
      <c r="K17" s="241">
        <f t="shared" si="1"/>
        <v>59435593</v>
      </c>
      <c r="N17" s="115"/>
      <c r="O17" s="115"/>
      <c r="P17" s="115"/>
    </row>
    <row r="18" spans="1:16" ht="16.5" customHeight="1">
      <c r="B18" s="31"/>
      <c r="C18" s="513" t="s">
        <v>5</v>
      </c>
      <c r="D18" s="367">
        <v>3</v>
      </c>
      <c r="E18" s="240">
        <v>2698784</v>
      </c>
      <c r="F18" s="367">
        <v>2</v>
      </c>
      <c r="G18" s="240">
        <v>2092875</v>
      </c>
      <c r="H18" s="367">
        <v>25</v>
      </c>
      <c r="I18" s="240">
        <v>47531411</v>
      </c>
      <c r="J18" s="367">
        <f t="shared" si="0"/>
        <v>30</v>
      </c>
      <c r="K18" s="240">
        <f t="shared" si="1"/>
        <v>52323070</v>
      </c>
      <c r="N18" s="113"/>
      <c r="O18" s="113"/>
      <c r="P18" s="113"/>
    </row>
    <row r="19" spans="1:16" ht="16.5" customHeight="1" thickBot="1">
      <c r="B19" s="41"/>
      <c r="C19" s="520" t="s">
        <v>6</v>
      </c>
      <c r="D19" s="412">
        <v>8</v>
      </c>
      <c r="E19" s="412">
        <v>14721272</v>
      </c>
      <c r="F19" s="412">
        <v>13</v>
      </c>
      <c r="G19" s="412">
        <v>7790975</v>
      </c>
      <c r="H19" s="319">
        <v>94</v>
      </c>
      <c r="I19" s="319">
        <v>328501067</v>
      </c>
      <c r="J19" s="319">
        <f t="shared" si="0"/>
        <v>115</v>
      </c>
      <c r="K19" s="319">
        <f t="shared" si="1"/>
        <v>351013314</v>
      </c>
      <c r="N19" s="115"/>
      <c r="O19" s="115"/>
      <c r="P19" s="115"/>
    </row>
    <row r="20" spans="1:16" ht="16.5" customHeight="1" thickBot="1">
      <c r="C20" s="480" t="s">
        <v>0</v>
      </c>
      <c r="D20" s="297">
        <f t="shared" ref="D20:I20" si="2">SUM(D6:D19)</f>
        <v>273</v>
      </c>
      <c r="E20" s="298">
        <f>SUM(E6:E19)</f>
        <v>1358878308</v>
      </c>
      <c r="F20" s="297">
        <f t="shared" si="2"/>
        <v>22</v>
      </c>
      <c r="G20" s="298">
        <f t="shared" si="2"/>
        <v>14338039</v>
      </c>
      <c r="H20" s="297">
        <f t="shared" si="2"/>
        <v>752</v>
      </c>
      <c r="I20" s="298">
        <f t="shared" si="2"/>
        <v>1184783320</v>
      </c>
      <c r="J20" s="298">
        <f t="shared" si="0"/>
        <v>1047</v>
      </c>
      <c r="K20" s="298">
        <f t="shared" si="1"/>
        <v>2557999667</v>
      </c>
      <c r="N20" s="113"/>
      <c r="O20" s="113"/>
      <c r="P20" s="113"/>
    </row>
    <row r="21" spans="1:16" ht="21.95" customHeight="1" thickTop="1">
      <c r="C21" s="83"/>
      <c r="D21" s="83"/>
      <c r="E21" s="83"/>
      <c r="F21" s="83"/>
      <c r="G21" s="83"/>
      <c r="H21" s="55"/>
      <c r="I21" s="55"/>
      <c r="J21" s="83"/>
      <c r="K21" s="83"/>
    </row>
    <row r="22" spans="1:16" ht="21.95" customHeight="1">
      <c r="K22" s="500" t="s">
        <v>220</v>
      </c>
    </row>
    <row r="24" spans="1:16" ht="21.95" customHeight="1">
      <c r="I24" s="46"/>
    </row>
  </sheetData>
  <mergeCells count="6">
    <mergeCell ref="J4:K4"/>
    <mergeCell ref="C4:C5"/>
    <mergeCell ref="C2:I2"/>
    <mergeCell ref="D4:E4"/>
    <mergeCell ref="F4:G4"/>
    <mergeCell ref="H4:I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rightToLeft="1" tabSelected="1" view="pageBreakPreview" topLeftCell="A8" zoomScale="90" zoomScaleSheetLayoutView="90" workbookViewId="0">
      <selection activeCell="F48" sqref="F48"/>
    </sheetView>
  </sheetViews>
  <sheetFormatPr defaultRowHeight="21.95" customHeight="1"/>
  <cols>
    <col min="1" max="1" width="27.85546875" style="75" customWidth="1"/>
    <col min="2" max="2" width="8.42578125" style="75" customWidth="1"/>
    <col min="3" max="3" width="17" style="75" customWidth="1"/>
    <col min="4" max="4" width="8.85546875" customWidth="1"/>
    <col min="5" max="5" width="12.7109375" customWidth="1"/>
    <col min="6" max="6" width="5" hidden="1" customWidth="1"/>
    <col min="7" max="7" width="5.140625" hidden="1" customWidth="1"/>
    <col min="8" max="8" width="10.140625" hidden="1" customWidth="1"/>
    <col min="9" max="9" width="2.28515625" hidden="1" customWidth="1"/>
    <col min="10" max="10" width="9.28515625" customWidth="1"/>
    <col min="11" max="11" width="17.42578125" customWidth="1"/>
    <col min="12" max="12" width="7.140625" customWidth="1"/>
    <col min="13" max="13" width="17.28515625" bestFit="1" customWidth="1"/>
    <col min="21" max="21" width="12" bestFit="1" customWidth="1"/>
  </cols>
  <sheetData>
    <row r="1" spans="1:14" ht="27.75" customHeight="1"/>
    <row r="2" spans="1:14" ht="21.95" customHeight="1" thickBot="1">
      <c r="A2" s="567" t="s">
        <v>152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</row>
    <row r="3" spans="1:14" ht="21.95" customHeight="1" thickTop="1" thickBot="1">
      <c r="A3" s="619" t="s">
        <v>201</v>
      </c>
      <c r="B3" s="619"/>
      <c r="C3" s="619"/>
      <c r="D3" s="619"/>
      <c r="E3" s="65"/>
      <c r="F3" s="65"/>
      <c r="G3" s="86"/>
      <c r="H3" s="65"/>
      <c r="I3" s="65"/>
      <c r="J3" s="65"/>
      <c r="K3" s="65"/>
      <c r="L3" s="620" t="s">
        <v>49</v>
      </c>
      <c r="M3" s="620"/>
    </row>
    <row r="4" spans="1:14" ht="21.95" customHeight="1" thickTop="1">
      <c r="A4" s="607" t="s">
        <v>13</v>
      </c>
      <c r="B4" s="613" t="s">
        <v>124</v>
      </c>
      <c r="C4" s="613"/>
      <c r="D4" s="596" t="s">
        <v>132</v>
      </c>
      <c r="E4" s="596"/>
      <c r="F4" s="273"/>
      <c r="G4" s="273"/>
      <c r="H4" s="273"/>
      <c r="I4" s="273"/>
      <c r="J4" s="596" t="s">
        <v>109</v>
      </c>
      <c r="K4" s="596"/>
      <c r="L4" s="613" t="s">
        <v>105</v>
      </c>
      <c r="M4" s="613"/>
    </row>
    <row r="5" spans="1:14" ht="21.95" customHeight="1" thickBot="1">
      <c r="A5" s="608"/>
      <c r="B5" s="390" t="s">
        <v>8</v>
      </c>
      <c r="C5" s="390" t="s">
        <v>9</v>
      </c>
      <c r="D5" s="390" t="s">
        <v>8</v>
      </c>
      <c r="E5" s="390" t="s">
        <v>9</v>
      </c>
      <c r="F5" s="391"/>
      <c r="G5" s="391"/>
      <c r="H5" s="391"/>
      <c r="I5" s="391"/>
      <c r="J5" s="390" t="s">
        <v>8</v>
      </c>
      <c r="K5" s="390" t="s">
        <v>9</v>
      </c>
      <c r="L5" s="390" t="s">
        <v>8</v>
      </c>
      <c r="M5" s="390" t="s">
        <v>9</v>
      </c>
    </row>
    <row r="6" spans="1:14" ht="21.95" customHeight="1" thickTop="1">
      <c r="A6" s="132" t="s">
        <v>72</v>
      </c>
      <c r="B6" s="361">
        <v>0</v>
      </c>
      <c r="C6" s="240">
        <v>0</v>
      </c>
      <c r="D6" s="252">
        <v>0</v>
      </c>
      <c r="E6" s="240">
        <v>0</v>
      </c>
      <c r="F6" s="252"/>
      <c r="G6" s="252"/>
      <c r="H6" s="252"/>
      <c r="I6" s="252"/>
      <c r="J6" s="252">
        <v>2</v>
      </c>
      <c r="K6" s="240">
        <v>151581</v>
      </c>
      <c r="L6" s="252">
        <f>B6+D6+J6</f>
        <v>2</v>
      </c>
      <c r="M6" s="240">
        <f>C6+E6+K6</f>
        <v>151581</v>
      </c>
      <c r="N6" s="15"/>
    </row>
    <row r="7" spans="1:14" ht="16.5" customHeight="1">
      <c r="A7" s="357" t="s">
        <v>34</v>
      </c>
      <c r="B7" s="241">
        <v>15</v>
      </c>
      <c r="C7" s="241">
        <v>20421762</v>
      </c>
      <c r="D7" s="241">
        <v>12</v>
      </c>
      <c r="E7" s="241">
        <v>3628056</v>
      </c>
      <c r="F7" s="241"/>
      <c r="G7" s="241"/>
      <c r="H7" s="241"/>
      <c r="I7" s="241"/>
      <c r="J7" s="241">
        <v>4</v>
      </c>
      <c r="K7" s="241">
        <v>1766190</v>
      </c>
      <c r="L7" s="137">
        <f t="shared" ref="L7:L25" si="0">B7+D7+J7</f>
        <v>31</v>
      </c>
      <c r="M7" s="241">
        <f t="shared" ref="M7:M25" si="1">C7+E7+K7</f>
        <v>25816008</v>
      </c>
      <c r="N7" s="15"/>
    </row>
    <row r="8" spans="1:14" s="144" customFormat="1" ht="16.5" customHeight="1">
      <c r="A8" s="513" t="s">
        <v>16</v>
      </c>
      <c r="B8" s="367">
        <v>13</v>
      </c>
      <c r="C8" s="240">
        <v>401694198</v>
      </c>
      <c r="D8" s="367">
        <v>0</v>
      </c>
      <c r="E8" s="240">
        <v>0</v>
      </c>
      <c r="F8" s="367"/>
      <c r="G8" s="367"/>
      <c r="H8" s="367"/>
      <c r="I8" s="367"/>
      <c r="J8" s="367">
        <v>0</v>
      </c>
      <c r="K8" s="240">
        <v>0</v>
      </c>
      <c r="L8" s="367">
        <f t="shared" si="0"/>
        <v>13</v>
      </c>
      <c r="M8" s="240">
        <f t="shared" si="1"/>
        <v>401694198</v>
      </c>
      <c r="N8" s="15"/>
    </row>
    <row r="9" spans="1:14" s="15" customFormat="1" ht="16.5" customHeight="1">
      <c r="A9" s="357" t="s">
        <v>17</v>
      </c>
      <c r="B9" s="241">
        <v>10</v>
      </c>
      <c r="C9" s="241">
        <v>22667690</v>
      </c>
      <c r="D9" s="241">
        <v>0</v>
      </c>
      <c r="E9" s="241">
        <v>0</v>
      </c>
      <c r="F9" s="241"/>
      <c r="G9" s="241"/>
      <c r="H9" s="241"/>
      <c r="I9" s="241"/>
      <c r="J9" s="241">
        <v>0</v>
      </c>
      <c r="K9" s="241">
        <v>0</v>
      </c>
      <c r="L9" s="137">
        <f t="shared" si="0"/>
        <v>10</v>
      </c>
      <c r="M9" s="241">
        <f t="shared" si="1"/>
        <v>22667690</v>
      </c>
    </row>
    <row r="10" spans="1:14" s="144" customFormat="1" ht="16.5" customHeight="1">
      <c r="A10" s="513" t="s">
        <v>87</v>
      </c>
      <c r="B10" s="367">
        <v>1</v>
      </c>
      <c r="C10" s="240">
        <v>322046</v>
      </c>
      <c r="D10" s="367">
        <v>0</v>
      </c>
      <c r="E10" s="240">
        <v>0</v>
      </c>
      <c r="F10" s="367"/>
      <c r="G10" s="367"/>
      <c r="H10" s="367"/>
      <c r="I10" s="367"/>
      <c r="J10" s="367">
        <v>1</v>
      </c>
      <c r="K10" s="240">
        <v>149000</v>
      </c>
      <c r="L10" s="367">
        <f t="shared" si="0"/>
        <v>2</v>
      </c>
      <c r="M10" s="240">
        <f t="shared" si="1"/>
        <v>471046</v>
      </c>
      <c r="N10" s="15"/>
    </row>
    <row r="11" spans="1:14" s="144" customFormat="1" ht="16.5" customHeight="1">
      <c r="A11" s="253" t="s">
        <v>24</v>
      </c>
      <c r="B11" s="137">
        <v>32</v>
      </c>
      <c r="C11" s="241">
        <v>406141048</v>
      </c>
      <c r="D11" s="137">
        <v>1</v>
      </c>
      <c r="E11" s="241">
        <v>463529</v>
      </c>
      <c r="F11" s="137"/>
      <c r="G11" s="137"/>
      <c r="H11" s="137"/>
      <c r="I11" s="137"/>
      <c r="J11" s="137">
        <v>9</v>
      </c>
      <c r="K11" s="241">
        <v>15359433</v>
      </c>
      <c r="L11" s="137">
        <f t="shared" si="0"/>
        <v>42</v>
      </c>
      <c r="M11" s="241">
        <f t="shared" si="1"/>
        <v>421964010</v>
      </c>
      <c r="N11" s="15"/>
    </row>
    <row r="12" spans="1:14" s="144" customFormat="1" ht="16.5" customHeight="1">
      <c r="A12" s="513" t="s">
        <v>46</v>
      </c>
      <c r="B12" s="367">
        <v>10</v>
      </c>
      <c r="C12" s="240">
        <v>12539438</v>
      </c>
      <c r="D12" s="367">
        <v>0</v>
      </c>
      <c r="E12" s="240">
        <v>0</v>
      </c>
      <c r="F12" s="367"/>
      <c r="G12" s="367"/>
      <c r="H12" s="367"/>
      <c r="I12" s="367"/>
      <c r="J12" s="367">
        <v>1</v>
      </c>
      <c r="K12" s="240">
        <v>601113</v>
      </c>
      <c r="L12" s="367">
        <f t="shared" si="0"/>
        <v>11</v>
      </c>
      <c r="M12" s="240">
        <f t="shared" si="1"/>
        <v>13140551</v>
      </c>
      <c r="N12" s="15"/>
    </row>
    <row r="13" spans="1:14" s="15" customFormat="1" ht="16.5" customHeight="1">
      <c r="A13" s="357" t="s">
        <v>19</v>
      </c>
      <c r="B13" s="241">
        <v>5</v>
      </c>
      <c r="C13" s="241">
        <v>7207686</v>
      </c>
      <c r="D13" s="241">
        <v>0</v>
      </c>
      <c r="E13" s="241">
        <v>0</v>
      </c>
      <c r="F13" s="241"/>
      <c r="G13" s="241"/>
      <c r="H13" s="241"/>
      <c r="I13" s="241"/>
      <c r="J13" s="241">
        <v>18</v>
      </c>
      <c r="K13" s="241">
        <v>17067684</v>
      </c>
      <c r="L13" s="137">
        <f t="shared" si="0"/>
        <v>23</v>
      </c>
      <c r="M13" s="241">
        <f t="shared" si="1"/>
        <v>24275370</v>
      </c>
    </row>
    <row r="14" spans="1:14" s="144" customFormat="1" ht="16.5" customHeight="1">
      <c r="A14" s="513" t="s">
        <v>140</v>
      </c>
      <c r="B14" s="367">
        <v>0</v>
      </c>
      <c r="C14" s="367">
        <v>0</v>
      </c>
      <c r="D14" s="367">
        <v>0</v>
      </c>
      <c r="E14" s="240">
        <v>0</v>
      </c>
      <c r="F14" s="367"/>
      <c r="G14" s="367"/>
      <c r="H14" s="367"/>
      <c r="I14" s="367"/>
      <c r="J14" s="367">
        <v>1</v>
      </c>
      <c r="K14" s="240">
        <v>648541</v>
      </c>
      <c r="L14" s="367">
        <f t="shared" si="0"/>
        <v>1</v>
      </c>
      <c r="M14" s="240">
        <f t="shared" si="1"/>
        <v>648541</v>
      </c>
      <c r="N14" s="15"/>
    </row>
    <row r="15" spans="1:14" s="15" customFormat="1" ht="16.5" customHeight="1">
      <c r="A15" s="357" t="s">
        <v>114</v>
      </c>
      <c r="B15" s="241">
        <v>1</v>
      </c>
      <c r="C15" s="241">
        <v>1386607</v>
      </c>
      <c r="D15" s="241">
        <v>0</v>
      </c>
      <c r="E15" s="241">
        <v>0</v>
      </c>
      <c r="F15" s="241"/>
      <c r="G15" s="241"/>
      <c r="H15" s="241"/>
      <c r="I15" s="241"/>
      <c r="J15" s="241">
        <v>0</v>
      </c>
      <c r="K15" s="241">
        <v>0</v>
      </c>
      <c r="L15" s="137">
        <f t="shared" si="0"/>
        <v>1</v>
      </c>
      <c r="M15" s="241">
        <f t="shared" si="1"/>
        <v>1386607</v>
      </c>
    </row>
    <row r="16" spans="1:14" s="144" customFormat="1" ht="16.5" customHeight="1">
      <c r="A16" s="513" t="s">
        <v>20</v>
      </c>
      <c r="B16" s="367">
        <v>23</v>
      </c>
      <c r="C16" s="240">
        <v>46859003</v>
      </c>
      <c r="D16" s="367">
        <v>0</v>
      </c>
      <c r="E16" s="240">
        <v>0</v>
      </c>
      <c r="F16" s="367"/>
      <c r="G16" s="367"/>
      <c r="H16" s="367"/>
      <c r="I16" s="367"/>
      <c r="J16" s="367">
        <v>4</v>
      </c>
      <c r="K16" s="240">
        <v>1789615</v>
      </c>
      <c r="L16" s="367">
        <f t="shared" si="0"/>
        <v>27</v>
      </c>
      <c r="M16" s="240">
        <f t="shared" si="1"/>
        <v>48648618</v>
      </c>
      <c r="N16" s="15"/>
    </row>
    <row r="17" spans="1:21" s="144" customFormat="1" ht="16.5" customHeight="1">
      <c r="A17" s="253" t="s">
        <v>125</v>
      </c>
      <c r="B17" s="137">
        <v>0</v>
      </c>
      <c r="C17" s="241">
        <v>0</v>
      </c>
      <c r="D17" s="137">
        <v>0</v>
      </c>
      <c r="E17" s="241">
        <v>0</v>
      </c>
      <c r="F17" s="137"/>
      <c r="G17" s="137"/>
      <c r="H17" s="137"/>
      <c r="I17" s="137"/>
      <c r="J17" s="137">
        <v>3</v>
      </c>
      <c r="K17" s="241">
        <v>365651</v>
      </c>
      <c r="L17" s="137">
        <f t="shared" si="0"/>
        <v>3</v>
      </c>
      <c r="M17" s="241">
        <f t="shared" si="1"/>
        <v>365651</v>
      </c>
      <c r="N17" s="15"/>
    </row>
    <row r="18" spans="1:21" s="144" customFormat="1" ht="16.5" customHeight="1">
      <c r="A18" s="513" t="s">
        <v>141</v>
      </c>
      <c r="B18" s="367">
        <v>1</v>
      </c>
      <c r="C18" s="240">
        <v>34000</v>
      </c>
      <c r="D18" s="367">
        <v>0</v>
      </c>
      <c r="E18" s="240">
        <v>0</v>
      </c>
      <c r="F18" s="367"/>
      <c r="G18" s="367"/>
      <c r="H18" s="367"/>
      <c r="I18" s="367"/>
      <c r="J18" s="367">
        <v>0</v>
      </c>
      <c r="K18" s="240">
        <v>0</v>
      </c>
      <c r="L18" s="367">
        <f t="shared" si="0"/>
        <v>1</v>
      </c>
      <c r="M18" s="240">
        <f t="shared" si="1"/>
        <v>34000</v>
      </c>
      <c r="N18" s="15"/>
      <c r="S18" s="559"/>
    </row>
    <row r="19" spans="1:21" s="144" customFormat="1" ht="16.5" customHeight="1">
      <c r="A19" s="253" t="s">
        <v>142</v>
      </c>
      <c r="B19" s="137">
        <v>1</v>
      </c>
      <c r="C19" s="241">
        <v>83813185</v>
      </c>
      <c r="D19" s="137">
        <v>0</v>
      </c>
      <c r="E19" s="241"/>
      <c r="F19" s="137"/>
      <c r="G19" s="137"/>
      <c r="H19" s="137"/>
      <c r="I19" s="137"/>
      <c r="J19" s="137">
        <v>0</v>
      </c>
      <c r="K19" s="241">
        <v>0</v>
      </c>
      <c r="L19" s="137">
        <f t="shared" si="0"/>
        <v>1</v>
      </c>
      <c r="M19" s="241">
        <f t="shared" si="1"/>
        <v>83813185</v>
      </c>
      <c r="N19" s="15"/>
    </row>
    <row r="20" spans="1:21" ht="16.5" customHeight="1">
      <c r="A20" s="432" t="s">
        <v>22</v>
      </c>
      <c r="B20" s="240">
        <v>113</v>
      </c>
      <c r="C20" s="240">
        <v>242657200</v>
      </c>
      <c r="D20" s="240">
        <v>7</v>
      </c>
      <c r="E20" s="240">
        <v>9614414</v>
      </c>
      <c r="F20" s="240"/>
      <c r="G20" s="240"/>
      <c r="H20" s="240"/>
      <c r="I20" s="240"/>
      <c r="J20" s="240">
        <v>546</v>
      </c>
      <c r="K20" s="240">
        <v>1058103203</v>
      </c>
      <c r="L20" s="367">
        <f t="shared" si="0"/>
        <v>666</v>
      </c>
      <c r="M20" s="240">
        <f t="shared" si="1"/>
        <v>1310374817</v>
      </c>
      <c r="N20" s="15"/>
    </row>
    <row r="21" spans="1:21" ht="16.5" customHeight="1">
      <c r="A21" s="253" t="s">
        <v>21</v>
      </c>
      <c r="B21" s="137">
        <v>28</v>
      </c>
      <c r="C21" s="241">
        <v>41423029</v>
      </c>
      <c r="D21" s="137">
        <v>0</v>
      </c>
      <c r="E21" s="241">
        <v>0</v>
      </c>
      <c r="F21" s="137"/>
      <c r="G21" s="137"/>
      <c r="H21" s="137"/>
      <c r="I21" s="137"/>
      <c r="J21" s="137">
        <v>0</v>
      </c>
      <c r="K21" s="241">
        <v>0</v>
      </c>
      <c r="L21" s="137">
        <f t="shared" si="0"/>
        <v>28</v>
      </c>
      <c r="M21" s="241">
        <f t="shared" si="1"/>
        <v>41423029</v>
      </c>
      <c r="N21" s="15"/>
    </row>
    <row r="22" spans="1:21" ht="16.5" customHeight="1">
      <c r="A22" s="432" t="s">
        <v>143</v>
      </c>
      <c r="B22" s="240">
        <v>1</v>
      </c>
      <c r="C22" s="240">
        <v>42284358</v>
      </c>
      <c r="D22" s="240">
        <v>0</v>
      </c>
      <c r="E22" s="240">
        <v>0</v>
      </c>
      <c r="F22" s="240"/>
      <c r="G22" s="240"/>
      <c r="H22" s="240"/>
      <c r="I22" s="240"/>
      <c r="J22" s="240">
        <v>0</v>
      </c>
      <c r="K22" s="240">
        <v>0</v>
      </c>
      <c r="L22" s="367">
        <f t="shared" si="0"/>
        <v>1</v>
      </c>
      <c r="M22" s="240">
        <f t="shared" si="1"/>
        <v>42284358</v>
      </c>
    </row>
    <row r="23" spans="1:21" ht="16.5" customHeight="1">
      <c r="A23" s="253" t="s">
        <v>62</v>
      </c>
      <c r="B23" s="137">
        <v>1</v>
      </c>
      <c r="C23" s="241">
        <v>5518519</v>
      </c>
      <c r="D23" s="137">
        <v>0</v>
      </c>
      <c r="E23" s="241">
        <v>0</v>
      </c>
      <c r="F23" s="137"/>
      <c r="G23" s="137"/>
      <c r="H23" s="137"/>
      <c r="I23" s="137"/>
      <c r="J23" s="137">
        <v>0</v>
      </c>
      <c r="K23" s="241">
        <v>0</v>
      </c>
      <c r="L23" s="137">
        <f t="shared" si="0"/>
        <v>1</v>
      </c>
      <c r="M23" s="241">
        <f t="shared" si="1"/>
        <v>5518519</v>
      </c>
      <c r="U23" s="8"/>
    </row>
    <row r="24" spans="1:21" s="15" customFormat="1" ht="16.5" customHeight="1" thickBot="1">
      <c r="A24" s="401" t="s">
        <v>119</v>
      </c>
      <c r="B24" s="314">
        <v>18</v>
      </c>
      <c r="C24" s="314">
        <v>23908539</v>
      </c>
      <c r="D24" s="314">
        <v>2</v>
      </c>
      <c r="E24" s="314">
        <v>632040</v>
      </c>
      <c r="F24" s="314"/>
      <c r="G24" s="314"/>
      <c r="H24" s="314"/>
      <c r="I24" s="314"/>
      <c r="J24" s="314">
        <v>163</v>
      </c>
      <c r="K24" s="314">
        <v>88781309</v>
      </c>
      <c r="L24" s="314">
        <f t="shared" si="0"/>
        <v>183</v>
      </c>
      <c r="M24" s="314">
        <f t="shared" si="1"/>
        <v>113321888</v>
      </c>
      <c r="U24" s="145"/>
    </row>
    <row r="25" spans="1:21" ht="19.5" customHeight="1" thickBot="1">
      <c r="A25" s="318" t="s">
        <v>0</v>
      </c>
      <c r="B25" s="122">
        <f>SUM(B6:B24)</f>
        <v>273</v>
      </c>
      <c r="C25" s="244">
        <f>SUM(C6:C24)</f>
        <v>1358878308</v>
      </c>
      <c r="D25" s="122">
        <f>SUM(D6:D24)</f>
        <v>22</v>
      </c>
      <c r="E25" s="244">
        <f>SUM(E6:E24)</f>
        <v>14338039</v>
      </c>
      <c r="F25" s="122"/>
      <c r="G25" s="122"/>
      <c r="H25" s="122"/>
      <c r="I25" s="122"/>
      <c r="J25" s="122">
        <f>SUM(J6:J24)</f>
        <v>752</v>
      </c>
      <c r="K25" s="244">
        <f>SUM(K6:K24)</f>
        <v>1184783320</v>
      </c>
      <c r="L25" s="244">
        <f t="shared" si="0"/>
        <v>1047</v>
      </c>
      <c r="M25" s="244">
        <f t="shared" si="1"/>
        <v>2557999667</v>
      </c>
    </row>
    <row r="26" spans="1:21" s="5" customFormat="1" ht="24" customHeight="1" thickTop="1">
      <c r="A26" s="109"/>
      <c r="B26" s="109"/>
      <c r="C26" s="109"/>
      <c r="D26" s="108"/>
      <c r="E26" s="108"/>
      <c r="F26" s="108"/>
      <c r="G26" s="108"/>
      <c r="H26" s="108"/>
      <c r="I26" s="108"/>
      <c r="J26" s="108"/>
      <c r="K26" s="108"/>
      <c r="L26" s="108"/>
      <c r="M26" s="108"/>
    </row>
    <row r="27" spans="1:21" s="5" customFormat="1" ht="21.95" customHeight="1">
      <c r="A27" s="618"/>
      <c r="B27" s="618"/>
      <c r="C27" s="618"/>
      <c r="D27" s="618"/>
      <c r="E27" s="618"/>
    </row>
  </sheetData>
  <mergeCells count="9">
    <mergeCell ref="A2:M2"/>
    <mergeCell ref="A27:E27"/>
    <mergeCell ref="A3:D3"/>
    <mergeCell ref="L3:M3"/>
    <mergeCell ref="D4:E4"/>
    <mergeCell ref="B4:C4"/>
    <mergeCell ref="L4:M4"/>
    <mergeCell ref="A4:A5"/>
    <mergeCell ref="J4:K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40"/>
  <sheetViews>
    <sheetView rightToLeft="1" tabSelected="1" view="pageBreakPreview" topLeftCell="A11" zoomScale="60" zoomScaleNormal="100" workbookViewId="0">
      <selection activeCell="F48" sqref="F48"/>
    </sheetView>
  </sheetViews>
  <sheetFormatPr defaultRowHeight="12.75"/>
  <cols>
    <col min="1" max="1" width="5.42578125" customWidth="1"/>
    <col min="2" max="2" width="27.140625" customWidth="1"/>
    <col min="3" max="3" width="6.42578125" customWidth="1"/>
    <col min="4" max="4" width="11.85546875" customWidth="1"/>
    <col min="5" max="5" width="6.28515625" customWidth="1"/>
    <col min="6" max="6" width="11.5703125" customWidth="1"/>
    <col min="7" max="7" width="4.85546875" customWidth="1"/>
    <col min="8" max="8" width="13.28515625" customWidth="1"/>
    <col min="9" max="9" width="8.42578125" customWidth="1"/>
    <col min="10" max="10" width="15.85546875" customWidth="1"/>
  </cols>
  <sheetData>
    <row r="7" spans="2:17" ht="18">
      <c r="B7" s="567" t="s">
        <v>179</v>
      </c>
      <c r="C7" s="567"/>
      <c r="D7" s="567"/>
      <c r="E7" s="567"/>
      <c r="F7" s="567"/>
      <c r="G7" s="567"/>
      <c r="H7" s="567"/>
      <c r="I7" s="567"/>
      <c r="J7" s="567"/>
      <c r="K7" s="5"/>
    </row>
    <row r="8" spans="2:17" ht="16.5" thickBot="1">
      <c r="B8" s="621" t="s">
        <v>214</v>
      </c>
      <c r="C8" s="621"/>
      <c r="D8" s="63"/>
      <c r="E8" s="63"/>
      <c r="F8" s="63"/>
      <c r="G8" s="626"/>
      <c r="H8" s="626"/>
      <c r="I8" s="622" t="s">
        <v>67</v>
      </c>
      <c r="J8" s="622"/>
    </row>
    <row r="9" spans="2:17" ht="32.25" thickTop="1">
      <c r="B9" s="623" t="s">
        <v>13</v>
      </c>
      <c r="C9" s="625" t="s">
        <v>131</v>
      </c>
      <c r="D9" s="625"/>
      <c r="E9" s="625" t="s">
        <v>187</v>
      </c>
      <c r="F9" s="625"/>
      <c r="G9" s="573" t="s">
        <v>186</v>
      </c>
      <c r="H9" s="573"/>
      <c r="I9" s="478" t="s">
        <v>92</v>
      </c>
      <c r="J9" s="437"/>
      <c r="Q9" s="64"/>
    </row>
    <row r="10" spans="2:17" ht="16.5" thickBot="1">
      <c r="B10" s="624"/>
      <c r="C10" s="297" t="s">
        <v>8</v>
      </c>
      <c r="D10" s="297" t="s">
        <v>9</v>
      </c>
      <c r="E10" s="297" t="s">
        <v>88</v>
      </c>
      <c r="F10" s="297" t="s">
        <v>94</v>
      </c>
      <c r="G10" s="297" t="s">
        <v>8</v>
      </c>
      <c r="H10" s="297" t="s">
        <v>9</v>
      </c>
      <c r="I10" s="297" t="s">
        <v>8</v>
      </c>
      <c r="J10" s="297" t="s">
        <v>9</v>
      </c>
      <c r="Q10" s="64"/>
    </row>
    <row r="11" spans="2:17" ht="16.5" thickTop="1">
      <c r="B11" s="432" t="s">
        <v>72</v>
      </c>
      <c r="C11" s="367">
        <v>0</v>
      </c>
      <c r="D11" s="367">
        <v>0</v>
      </c>
      <c r="E11" s="367">
        <v>0</v>
      </c>
      <c r="F11" s="367">
        <v>0</v>
      </c>
      <c r="G11" s="367">
        <v>2</v>
      </c>
      <c r="H11" s="240">
        <v>151581</v>
      </c>
      <c r="I11" s="367">
        <f>C11+E11+G11</f>
        <v>2</v>
      </c>
      <c r="J11" s="240">
        <f>D11+F11+H11</f>
        <v>151581</v>
      </c>
      <c r="Q11" s="64"/>
    </row>
    <row r="12" spans="2:17" ht="15.75">
      <c r="B12" s="357" t="s">
        <v>18</v>
      </c>
      <c r="C12" s="137">
        <v>0</v>
      </c>
      <c r="D12" s="137">
        <v>0</v>
      </c>
      <c r="E12" s="137">
        <v>0</v>
      </c>
      <c r="F12" s="137">
        <v>0</v>
      </c>
      <c r="G12" s="137">
        <v>1</v>
      </c>
      <c r="H12" s="241">
        <v>149000</v>
      </c>
      <c r="I12" s="137">
        <f t="shared" ref="I12:I19" si="0">C12+E12+G12</f>
        <v>1</v>
      </c>
      <c r="J12" s="241">
        <f t="shared" ref="J12:J19" si="1">D12+F12+H12</f>
        <v>149000</v>
      </c>
      <c r="Q12" s="64"/>
    </row>
    <row r="13" spans="2:17" ht="15.75">
      <c r="B13" s="432" t="s">
        <v>24</v>
      </c>
      <c r="C13" s="367">
        <v>1</v>
      </c>
      <c r="D13" s="240">
        <v>2955175</v>
      </c>
      <c r="E13" s="367">
        <v>0</v>
      </c>
      <c r="F13" s="367">
        <v>0</v>
      </c>
      <c r="G13" s="367">
        <v>4</v>
      </c>
      <c r="H13" s="240">
        <v>7387357</v>
      </c>
      <c r="I13" s="367">
        <f t="shared" si="0"/>
        <v>5</v>
      </c>
      <c r="J13" s="240">
        <f t="shared" si="1"/>
        <v>10342532</v>
      </c>
      <c r="Q13" s="64"/>
    </row>
    <row r="14" spans="2:17" ht="15.75">
      <c r="B14" s="265" t="s">
        <v>19</v>
      </c>
      <c r="C14" s="241">
        <v>0</v>
      </c>
      <c r="D14" s="291">
        <v>0</v>
      </c>
      <c r="E14" s="241">
        <v>0</v>
      </c>
      <c r="F14" s="241">
        <v>0</v>
      </c>
      <c r="G14" s="241">
        <v>10</v>
      </c>
      <c r="H14" s="241">
        <v>3750711</v>
      </c>
      <c r="I14" s="137">
        <f t="shared" si="0"/>
        <v>10</v>
      </c>
      <c r="J14" s="241">
        <f t="shared" si="1"/>
        <v>3750711</v>
      </c>
      <c r="Q14" s="64"/>
    </row>
    <row r="15" spans="2:17" ht="15.75">
      <c r="B15" s="117" t="s">
        <v>20</v>
      </c>
      <c r="C15" s="467">
        <v>0</v>
      </c>
      <c r="D15" s="468">
        <v>0</v>
      </c>
      <c r="E15" s="467">
        <v>0</v>
      </c>
      <c r="F15" s="110">
        <v>0</v>
      </c>
      <c r="G15" s="467">
        <v>2</v>
      </c>
      <c r="H15" s="110">
        <v>296520</v>
      </c>
      <c r="I15" s="367">
        <f t="shared" si="0"/>
        <v>2</v>
      </c>
      <c r="J15" s="240">
        <f t="shared" si="1"/>
        <v>296520</v>
      </c>
      <c r="Q15" s="64"/>
    </row>
    <row r="16" spans="2:17" ht="15.75">
      <c r="B16" s="265" t="s">
        <v>123</v>
      </c>
      <c r="C16" s="241">
        <v>0</v>
      </c>
      <c r="D16" s="291">
        <v>0</v>
      </c>
      <c r="E16" s="241">
        <v>0</v>
      </c>
      <c r="F16" s="241">
        <v>0</v>
      </c>
      <c r="G16" s="241">
        <v>3</v>
      </c>
      <c r="H16" s="241">
        <v>365651</v>
      </c>
      <c r="I16" s="137">
        <f t="shared" si="0"/>
        <v>3</v>
      </c>
      <c r="J16" s="241">
        <f t="shared" si="1"/>
        <v>365651</v>
      </c>
      <c r="M16" s="5"/>
      <c r="Q16" s="64"/>
    </row>
    <row r="17" spans="1:17" ht="15.75">
      <c r="A17" s="5"/>
      <c r="B17" s="117" t="s">
        <v>22</v>
      </c>
      <c r="C17" s="469">
        <v>0</v>
      </c>
      <c r="D17" s="110">
        <v>0</v>
      </c>
      <c r="E17" s="469">
        <v>0</v>
      </c>
      <c r="F17" s="110">
        <v>0</v>
      </c>
      <c r="G17" s="469">
        <v>8</v>
      </c>
      <c r="H17" s="110">
        <v>2224077</v>
      </c>
      <c r="I17" s="367">
        <f t="shared" si="0"/>
        <v>8</v>
      </c>
      <c r="J17" s="240">
        <f t="shared" si="1"/>
        <v>2224077</v>
      </c>
      <c r="Q17" s="64"/>
    </row>
    <row r="18" spans="1:17" ht="16.5" thickBot="1">
      <c r="A18" s="5"/>
      <c r="B18" s="464" t="s">
        <v>23</v>
      </c>
      <c r="C18" s="412">
        <v>1</v>
      </c>
      <c r="D18" s="430">
        <v>651572</v>
      </c>
      <c r="E18" s="412">
        <v>2</v>
      </c>
      <c r="F18" s="412">
        <v>632040</v>
      </c>
      <c r="G18" s="412">
        <v>154</v>
      </c>
      <c r="H18" s="412">
        <v>69178982</v>
      </c>
      <c r="I18" s="412">
        <f t="shared" si="0"/>
        <v>157</v>
      </c>
      <c r="J18" s="412">
        <f t="shared" si="1"/>
        <v>70462594</v>
      </c>
    </row>
    <row r="19" spans="1:17" ht="16.5" customHeight="1" thickBot="1">
      <c r="A19" s="148"/>
      <c r="B19" s="312" t="s">
        <v>0</v>
      </c>
      <c r="C19" s="470">
        <f>SUM(C11:C18)</f>
        <v>2</v>
      </c>
      <c r="D19" s="295">
        <f>SUM(D11:D18)</f>
        <v>3606747</v>
      </c>
      <c r="E19" s="470">
        <v>2</v>
      </c>
      <c r="F19" s="295">
        <v>632040</v>
      </c>
      <c r="G19" s="470">
        <f>SUM(G11:G18)</f>
        <v>184</v>
      </c>
      <c r="H19" s="295">
        <f>SUM(H11:H18)</f>
        <v>83503879</v>
      </c>
      <c r="I19" s="295">
        <f t="shared" si="0"/>
        <v>188</v>
      </c>
      <c r="J19" s="295">
        <f t="shared" si="1"/>
        <v>87742666</v>
      </c>
    </row>
    <row r="20" spans="1:17" ht="15.75" thickTop="1">
      <c r="A20" s="148"/>
      <c r="B20" s="84"/>
      <c r="C20" s="64"/>
      <c r="D20" s="64"/>
      <c r="E20" s="266"/>
      <c r="F20" s="266"/>
      <c r="G20" s="64"/>
      <c r="H20" s="64"/>
      <c r="I20" s="64"/>
      <c r="J20" s="64"/>
    </row>
    <row r="21" spans="1:17">
      <c r="A21" s="5"/>
      <c r="B21" s="77"/>
      <c r="C21" s="28"/>
      <c r="D21" s="28"/>
      <c r="E21" s="28"/>
      <c r="F21" s="28"/>
      <c r="G21" s="28"/>
      <c r="H21" s="28"/>
      <c r="I21" s="28"/>
      <c r="J21" s="28"/>
      <c r="K21" s="5"/>
      <c r="L21" s="5"/>
      <c r="M21" s="5"/>
    </row>
    <row r="22" spans="1:17">
      <c r="B22" s="77"/>
      <c r="C22" s="28"/>
      <c r="D22" s="209"/>
      <c r="E22" s="209"/>
      <c r="F22" s="209"/>
      <c r="G22" s="28"/>
      <c r="H22" s="28"/>
      <c r="I22" s="28"/>
      <c r="J22" s="28"/>
      <c r="K22" s="5"/>
    </row>
    <row r="23" spans="1:17">
      <c r="I23" s="267"/>
      <c r="K23" s="5"/>
    </row>
    <row r="25" spans="1:17">
      <c r="F25" s="5"/>
      <c r="J25" s="8"/>
    </row>
    <row r="26" spans="1:17">
      <c r="E26" s="5"/>
      <c r="F26" s="5"/>
      <c r="J26" s="8"/>
    </row>
    <row r="28" spans="1:17">
      <c r="B28" s="5"/>
    </row>
    <row r="29" spans="1:17" ht="0.75" customHeight="1"/>
    <row r="30" spans="1:17" ht="9" hidden="1" customHeight="1"/>
    <row r="31" spans="1:17" hidden="1"/>
    <row r="32" spans="1:17" hidden="1"/>
    <row r="33" hidden="1"/>
    <row r="34" hidden="1"/>
    <row r="39" ht="41.25" customHeight="1"/>
    <row r="40" ht="33" customHeight="1"/>
  </sheetData>
  <mergeCells count="8">
    <mergeCell ref="B7:J7"/>
    <mergeCell ref="B8:C8"/>
    <mergeCell ref="I8:J8"/>
    <mergeCell ref="B9:B10"/>
    <mergeCell ref="C9:D9"/>
    <mergeCell ref="G8:H8"/>
    <mergeCell ref="E9:F9"/>
    <mergeCell ref="G9:H9"/>
  </mergeCells>
  <pageMargins left="0.70866141732283472" right="0.70866141732283472" top="0.74803149606299213" bottom="0.74803149606299213" header="0.31496062992125984" footer="0.31496062992125984"/>
  <pageSetup paperSize="9" orientation="landscape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43"/>
  <sheetViews>
    <sheetView rightToLeft="1" tabSelected="1" view="pageBreakPreview" topLeftCell="A7" zoomScale="60" zoomScaleNormal="100" workbookViewId="0">
      <selection activeCell="F48" sqref="F48"/>
    </sheetView>
  </sheetViews>
  <sheetFormatPr defaultRowHeight="12.75"/>
  <cols>
    <col min="1" max="1" width="12.7109375" customWidth="1"/>
    <col min="2" max="2" width="20.42578125" customWidth="1"/>
    <col min="3" max="3" width="6.28515625" customWidth="1"/>
    <col min="4" max="4" width="20.5703125" customWidth="1"/>
    <col min="5" max="5" width="6" customWidth="1"/>
    <col min="6" max="6" width="32.7109375" customWidth="1"/>
    <col min="7" max="7" width="4.7109375" customWidth="1"/>
    <col min="8" max="8" width="11" customWidth="1"/>
    <col min="9" max="9" width="0.42578125" customWidth="1"/>
  </cols>
  <sheetData>
    <row r="7" spans="1:26" ht="16.5" customHeight="1"/>
    <row r="8" spans="1:26" ht="16.5" customHeight="1">
      <c r="B8" s="183"/>
      <c r="C8" s="183"/>
      <c r="D8" s="183"/>
      <c r="E8" s="183"/>
      <c r="F8" s="183"/>
    </row>
    <row r="9" spans="1:26" ht="24.75" customHeight="1">
      <c r="B9" s="628" t="s">
        <v>178</v>
      </c>
      <c r="C9" s="628"/>
      <c r="D9" s="628"/>
      <c r="E9" s="628"/>
      <c r="F9" s="628"/>
      <c r="G9" s="28"/>
    </row>
    <row r="10" spans="1:26" ht="17.25" customHeight="1" thickBot="1">
      <c r="B10" s="621" t="s">
        <v>215</v>
      </c>
      <c r="C10" s="621"/>
      <c r="D10" s="182"/>
      <c r="E10" s="629" t="s">
        <v>67</v>
      </c>
      <c r="F10" s="629"/>
      <c r="G10" s="173"/>
    </row>
    <row r="11" spans="1:26" ht="16.5" customHeight="1" thickTop="1">
      <c r="B11" s="623" t="s">
        <v>13</v>
      </c>
      <c r="C11" s="573" t="s">
        <v>131</v>
      </c>
      <c r="D11" s="573"/>
      <c r="E11" s="573" t="s">
        <v>84</v>
      </c>
      <c r="F11" s="573"/>
    </row>
    <row r="12" spans="1:26" ht="16.5" thickBot="1">
      <c r="B12" s="624"/>
      <c r="C12" s="294" t="s">
        <v>8</v>
      </c>
      <c r="D12" s="294" t="s">
        <v>9</v>
      </c>
      <c r="E12" s="294" t="s">
        <v>8</v>
      </c>
      <c r="F12" s="294" t="s">
        <v>9</v>
      </c>
    </row>
    <row r="13" spans="1:26" s="15" customFormat="1" ht="20.25" customHeight="1" thickTop="1">
      <c r="B13" s="496" t="s">
        <v>89</v>
      </c>
      <c r="C13" s="413">
        <v>2</v>
      </c>
      <c r="D13" s="413">
        <v>1001315</v>
      </c>
      <c r="E13" s="413">
        <f>C13</f>
        <v>2</v>
      </c>
      <c r="F13" s="413">
        <f>D13</f>
        <v>1001315</v>
      </c>
    </row>
    <row r="14" spans="1:26" s="15" customFormat="1" ht="20.25" customHeight="1">
      <c r="B14" s="265" t="s">
        <v>20</v>
      </c>
      <c r="C14" s="241">
        <v>3</v>
      </c>
      <c r="D14" s="241">
        <v>738993</v>
      </c>
      <c r="E14" s="241">
        <f t="shared" ref="E14:E17" si="0">C14</f>
        <v>3</v>
      </c>
      <c r="F14" s="241">
        <f t="shared" ref="F14:F17" si="1">D14</f>
        <v>738993</v>
      </c>
    </row>
    <row r="15" spans="1:26" s="15" customFormat="1" ht="20.25" customHeight="1">
      <c r="B15" s="240" t="s">
        <v>22</v>
      </c>
      <c r="C15" s="240">
        <v>22</v>
      </c>
      <c r="D15" s="240">
        <v>63688588</v>
      </c>
      <c r="E15" s="240">
        <f t="shared" si="0"/>
        <v>22</v>
      </c>
      <c r="F15" s="240">
        <f t="shared" si="1"/>
        <v>63688588</v>
      </c>
    </row>
    <row r="16" spans="1:26" s="144" customFormat="1" ht="17.25" customHeight="1" thickBot="1">
      <c r="A16" s="15"/>
      <c r="B16" s="464" t="s">
        <v>23</v>
      </c>
      <c r="C16" s="412">
        <v>1</v>
      </c>
      <c r="D16" s="412">
        <v>415910</v>
      </c>
      <c r="E16" s="412">
        <f t="shared" si="0"/>
        <v>1</v>
      </c>
      <c r="F16" s="412">
        <f t="shared" si="1"/>
        <v>415910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2:15" s="15" customFormat="1" ht="21" customHeight="1" thickBot="1">
      <c r="B17" s="465" t="s">
        <v>63</v>
      </c>
      <c r="C17" s="466">
        <f>SUM(C13:C16)</f>
        <v>28</v>
      </c>
      <c r="D17" s="298">
        <f>SUM(D13:D16)</f>
        <v>65844806</v>
      </c>
      <c r="E17" s="298">
        <f t="shared" si="0"/>
        <v>28</v>
      </c>
      <c r="F17" s="298">
        <f t="shared" si="1"/>
        <v>65844806</v>
      </c>
    </row>
    <row r="18" spans="2:15" ht="21" customHeight="1" thickTop="1">
      <c r="B18" s="627" t="s">
        <v>177</v>
      </c>
      <c r="C18" s="627"/>
      <c r="D18" s="627"/>
    </row>
    <row r="19" spans="2:15">
      <c r="B19" s="6"/>
      <c r="C19" s="6"/>
      <c r="D19" s="208"/>
    </row>
    <row r="20" spans="2:15">
      <c r="C20" s="6"/>
      <c r="D20" s="208"/>
    </row>
    <row r="21" spans="2:15">
      <c r="N21" s="5"/>
    </row>
    <row r="22" spans="2:15" ht="15.75">
      <c r="L22" s="201"/>
      <c r="M22" s="243"/>
      <c r="N22" s="241"/>
      <c r="O22" s="241"/>
    </row>
    <row r="23" spans="2:15">
      <c r="E23" s="242"/>
      <c r="L23" s="5"/>
      <c r="M23" s="5"/>
    </row>
    <row r="24" spans="2:15">
      <c r="L24" s="5"/>
    </row>
    <row r="25" spans="2:15">
      <c r="L25" s="5"/>
    </row>
    <row r="27" spans="2:15">
      <c r="L27" s="5"/>
      <c r="M27" s="5"/>
    </row>
    <row r="35" hidden="1"/>
    <row r="36" hidden="1"/>
    <row r="37" hidden="1"/>
    <row r="38" hidden="1"/>
    <row r="39" hidden="1"/>
    <row r="40" hidden="1"/>
    <row r="41" hidden="1"/>
    <row r="42" hidden="1"/>
    <row r="43" hidden="1"/>
  </sheetData>
  <mergeCells count="7">
    <mergeCell ref="B18:D18"/>
    <mergeCell ref="B9:F9"/>
    <mergeCell ref="B10:C10"/>
    <mergeCell ref="B11:B12"/>
    <mergeCell ref="C11:D11"/>
    <mergeCell ref="E11:F11"/>
    <mergeCell ref="E10:F10"/>
  </mergeCells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rightToLeft="1" tabSelected="1" view="pageBreakPreview" zoomScale="85" zoomScaleSheetLayoutView="85" workbookViewId="0">
      <selection activeCell="F48" sqref="F48"/>
    </sheetView>
  </sheetViews>
  <sheetFormatPr defaultRowHeight="21.95" customHeight="1"/>
  <cols>
    <col min="1" max="1" width="2.85546875" style="28" customWidth="1"/>
    <col min="2" max="2" width="33" style="77" customWidth="1"/>
    <col min="3" max="3" width="5" style="28" customWidth="1"/>
    <col min="4" max="4" width="17.140625" style="28" customWidth="1"/>
    <col min="5" max="5" width="8.42578125" style="28" customWidth="1"/>
    <col min="6" max="6" width="16.42578125" style="28" customWidth="1"/>
    <col min="7" max="7" width="8.140625" style="28" customWidth="1"/>
    <col min="8" max="8" width="16.5703125" style="28" customWidth="1"/>
    <col min="9" max="16384" width="9.140625" style="28"/>
  </cols>
  <sheetData>
    <row r="1" spans="1:15" ht="48.75" customHeight="1">
      <c r="B1" s="578" t="s">
        <v>153</v>
      </c>
      <c r="C1" s="578"/>
      <c r="D1" s="578"/>
      <c r="E1" s="578"/>
      <c r="F1" s="578"/>
      <c r="G1" s="578"/>
      <c r="H1" s="578"/>
    </row>
    <row r="2" spans="1:15" ht="32.25" customHeight="1" thickBot="1">
      <c r="B2" s="621" t="s">
        <v>216</v>
      </c>
      <c r="C2" s="621"/>
      <c r="D2" s="428"/>
      <c r="E2" s="397"/>
      <c r="F2" s="397"/>
      <c r="G2" s="397"/>
      <c r="H2" s="397"/>
    </row>
    <row r="3" spans="1:15" s="31" customFormat="1" ht="18.75" customHeight="1" thickTop="1">
      <c r="B3" s="418" t="s">
        <v>13</v>
      </c>
      <c r="C3" s="596" t="s">
        <v>176</v>
      </c>
      <c r="D3" s="596"/>
      <c r="E3" s="630" t="s">
        <v>108</v>
      </c>
      <c r="F3" s="630" t="s">
        <v>95</v>
      </c>
      <c r="G3" s="596" t="s">
        <v>91</v>
      </c>
      <c r="H3" s="596"/>
    </row>
    <row r="4" spans="1:15" ht="11.25" customHeight="1" thickBot="1">
      <c r="B4" s="393"/>
      <c r="C4" s="392"/>
      <c r="D4" s="392"/>
      <c r="E4" s="393"/>
      <c r="F4" s="392"/>
      <c r="G4" s="417"/>
      <c r="H4" s="417"/>
    </row>
    <row r="5" spans="1:15" ht="23.25" customHeight="1" thickTop="1" thickBot="1">
      <c r="A5" s="41"/>
      <c r="B5" s="491"/>
      <c r="C5" s="398" t="s">
        <v>8</v>
      </c>
      <c r="D5" s="398" t="s">
        <v>9</v>
      </c>
      <c r="E5" s="399" t="s">
        <v>8</v>
      </c>
      <c r="F5" s="399" t="s">
        <v>9</v>
      </c>
      <c r="G5" s="420" t="s">
        <v>8</v>
      </c>
      <c r="H5" s="490" t="s">
        <v>9</v>
      </c>
      <c r="I5" s="31"/>
      <c r="J5" s="31"/>
      <c r="K5" s="41"/>
    </row>
    <row r="6" spans="1:15" s="37" customFormat="1" ht="18.75" customHeight="1" thickTop="1">
      <c r="A6" s="31"/>
      <c r="B6" s="433" t="s">
        <v>154</v>
      </c>
      <c r="C6" s="455">
        <v>0</v>
      </c>
      <c r="D6" s="434">
        <v>0</v>
      </c>
      <c r="E6" s="396">
        <v>119</v>
      </c>
      <c r="F6" s="343">
        <v>76380939</v>
      </c>
      <c r="G6" s="363">
        <f>C6+E6</f>
        <v>119</v>
      </c>
      <c r="H6" s="434">
        <f>D6+F6</f>
        <v>76380939</v>
      </c>
      <c r="I6" s="31"/>
      <c r="J6" s="31"/>
    </row>
    <row r="7" spans="1:15" s="37" customFormat="1" ht="18.75" customHeight="1">
      <c r="A7" s="31"/>
      <c r="B7" s="452" t="s">
        <v>73</v>
      </c>
      <c r="C7" s="394">
        <v>2</v>
      </c>
      <c r="D7" s="453">
        <v>4039439</v>
      </c>
      <c r="E7" s="395">
        <v>0</v>
      </c>
      <c r="F7" s="341">
        <v>0</v>
      </c>
      <c r="G7" s="421">
        <f t="shared" ref="G7:G13" si="0">C7+E7</f>
        <v>2</v>
      </c>
      <c r="H7" s="453">
        <f t="shared" ref="H7:H13" si="1">D7+F7</f>
        <v>4039439</v>
      </c>
      <c r="I7" s="31"/>
      <c r="J7" s="31"/>
    </row>
    <row r="8" spans="1:15" s="37" customFormat="1" ht="18.75" customHeight="1">
      <c r="A8" s="31"/>
      <c r="B8" s="433" t="s">
        <v>16</v>
      </c>
      <c r="C8" s="455">
        <v>2</v>
      </c>
      <c r="D8" s="434">
        <v>15151257</v>
      </c>
      <c r="E8" s="396">
        <v>0</v>
      </c>
      <c r="F8" s="343">
        <v>0</v>
      </c>
      <c r="G8" s="363">
        <f t="shared" si="0"/>
        <v>2</v>
      </c>
      <c r="H8" s="434">
        <f t="shared" si="1"/>
        <v>15151257</v>
      </c>
      <c r="I8" s="31"/>
      <c r="J8" s="31"/>
    </row>
    <row r="9" spans="1:15" s="37" customFormat="1" ht="18.75" customHeight="1">
      <c r="A9" s="31"/>
      <c r="B9" s="452" t="s">
        <v>20</v>
      </c>
      <c r="C9" s="394">
        <v>14</v>
      </c>
      <c r="D9" s="453">
        <v>21625170</v>
      </c>
      <c r="E9" s="395">
        <v>1</v>
      </c>
      <c r="F9" s="341">
        <v>1180335</v>
      </c>
      <c r="G9" s="421">
        <f t="shared" si="0"/>
        <v>15</v>
      </c>
      <c r="H9" s="453">
        <f t="shared" si="1"/>
        <v>22805505</v>
      </c>
      <c r="I9" s="31"/>
      <c r="J9" s="31"/>
    </row>
    <row r="10" spans="1:15" s="37" customFormat="1" ht="18.75" customHeight="1">
      <c r="A10" s="31"/>
      <c r="B10" s="454" t="s">
        <v>46</v>
      </c>
      <c r="C10" s="455">
        <v>2</v>
      </c>
      <c r="D10" s="455">
        <v>4476006</v>
      </c>
      <c r="E10" s="396">
        <v>0</v>
      </c>
      <c r="F10" s="343">
        <v>0</v>
      </c>
      <c r="G10" s="363">
        <f t="shared" si="0"/>
        <v>2</v>
      </c>
      <c r="H10" s="434">
        <f t="shared" si="1"/>
        <v>4476006</v>
      </c>
      <c r="I10" s="31"/>
      <c r="J10" s="31"/>
    </row>
    <row r="11" spans="1:15" ht="22.5" customHeight="1">
      <c r="B11" s="456" t="s">
        <v>140</v>
      </c>
      <c r="C11" s="395">
        <v>0</v>
      </c>
      <c r="D11" s="395">
        <v>0</v>
      </c>
      <c r="E11" s="395">
        <v>1</v>
      </c>
      <c r="F11" s="341">
        <v>648541</v>
      </c>
      <c r="G11" s="421">
        <f t="shared" si="0"/>
        <v>1</v>
      </c>
      <c r="H11" s="453">
        <f t="shared" si="1"/>
        <v>648541</v>
      </c>
      <c r="I11" s="31"/>
      <c r="J11" s="31"/>
    </row>
    <row r="12" spans="1:15" s="139" customFormat="1" ht="17.25" customHeight="1" thickBot="1">
      <c r="A12" s="424"/>
      <c r="B12" s="457" t="s">
        <v>155</v>
      </c>
      <c r="C12" s="458">
        <v>6</v>
      </c>
      <c r="D12" s="458">
        <v>152394275</v>
      </c>
      <c r="E12" s="459">
        <v>0</v>
      </c>
      <c r="F12" s="460">
        <v>0</v>
      </c>
      <c r="G12" s="460">
        <f t="shared" si="0"/>
        <v>6</v>
      </c>
      <c r="H12" s="460">
        <f t="shared" si="1"/>
        <v>152394275</v>
      </c>
      <c r="I12" s="424"/>
      <c r="J12" s="436"/>
      <c r="K12" s="406"/>
    </row>
    <row r="13" spans="1:15" s="31" customFormat="1" ht="18" customHeight="1" thickBot="1">
      <c r="B13" s="461" t="s">
        <v>0</v>
      </c>
      <c r="C13" s="462">
        <f>SUM(C5:C12)</f>
        <v>26</v>
      </c>
      <c r="D13" s="462">
        <f>SUM(D6:D12)</f>
        <v>197686147</v>
      </c>
      <c r="E13" s="463">
        <f>SUM(E6:E12)</f>
        <v>121</v>
      </c>
      <c r="F13" s="463">
        <f>SUM(F6:F12)</f>
        <v>78209815</v>
      </c>
      <c r="G13" s="463">
        <f t="shared" si="0"/>
        <v>147</v>
      </c>
      <c r="H13" s="463">
        <f t="shared" si="1"/>
        <v>275895962</v>
      </c>
      <c r="K13" s="178"/>
    </row>
    <row r="14" spans="1:15" s="37" customFormat="1" ht="17.25" customHeight="1" thickTop="1">
      <c r="A14" s="31"/>
      <c r="B14" s="83"/>
      <c r="C14" s="55"/>
      <c r="D14" s="55"/>
      <c r="E14" s="435"/>
      <c r="F14" s="55"/>
      <c r="G14" s="55"/>
      <c r="H14" s="55"/>
      <c r="I14" s="31"/>
      <c r="J14" s="31"/>
    </row>
    <row r="15" spans="1:15" ht="21.95" customHeight="1">
      <c r="N15" s="41"/>
      <c r="O15" s="41"/>
    </row>
    <row r="18" spans="10:11" ht="21.95" customHeight="1">
      <c r="J18" s="41"/>
      <c r="K18" s="41"/>
    </row>
    <row r="19" spans="10:11" ht="21.95" customHeight="1">
      <c r="K19" s="41"/>
    </row>
  </sheetData>
  <mergeCells count="5">
    <mergeCell ref="B1:H1"/>
    <mergeCell ref="E3:F3"/>
    <mergeCell ref="B2:C2"/>
    <mergeCell ref="G3:H3"/>
    <mergeCell ref="C3:D3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71"/>
  <sheetViews>
    <sheetView rightToLeft="1" tabSelected="1" topLeftCell="B7" zoomScaleNormal="100" zoomScaleSheetLayoutView="95" workbookViewId="0">
      <selection activeCell="F48" sqref="F48"/>
    </sheetView>
  </sheetViews>
  <sheetFormatPr defaultRowHeight="12.75"/>
  <cols>
    <col min="1" max="1" width="3.28515625" customWidth="1"/>
    <col min="2" max="2" width="10.140625" customWidth="1"/>
    <col min="3" max="3" width="9.85546875" customWidth="1"/>
    <col min="4" max="4" width="12.85546875" customWidth="1"/>
    <col min="5" max="5" width="2.85546875" hidden="1" customWidth="1"/>
    <col min="6" max="6" width="10.42578125" customWidth="1"/>
    <col min="7" max="7" width="17.28515625" customWidth="1"/>
    <col min="8" max="8" width="12.42578125" customWidth="1"/>
    <col min="9" max="9" width="18.5703125" customWidth="1"/>
    <col min="10" max="10" width="6.5703125" customWidth="1"/>
    <col min="11" max="14" width="9.140625" customWidth="1"/>
    <col min="15" max="15" width="15.28515625" customWidth="1"/>
    <col min="16" max="16" width="9.140625" customWidth="1"/>
    <col min="17" max="17" width="16.85546875" customWidth="1"/>
    <col min="19" max="19" width="18" customWidth="1"/>
  </cols>
  <sheetData>
    <row r="2" spans="2:15" ht="18" customHeight="1"/>
    <row r="3" spans="2:15" ht="15.75" customHeight="1">
      <c r="B3" s="575" t="s">
        <v>192</v>
      </c>
      <c r="C3" s="575"/>
      <c r="D3" s="575"/>
      <c r="E3" s="575"/>
      <c r="F3" s="575"/>
      <c r="G3" s="575"/>
      <c r="H3" s="575"/>
      <c r="I3" s="575"/>
    </row>
    <row r="4" spans="2:15" ht="15.75" thickBot="1">
      <c r="B4" s="7" t="s">
        <v>35</v>
      </c>
      <c r="C4" s="16"/>
      <c r="D4" s="16"/>
      <c r="E4" s="16"/>
      <c r="F4" s="16"/>
      <c r="G4" s="16"/>
      <c r="H4" s="16"/>
      <c r="I4" s="17" t="s">
        <v>25</v>
      </c>
    </row>
    <row r="5" spans="2:15" ht="15.75" customHeight="1" thickTop="1">
      <c r="B5" s="18"/>
      <c r="C5" s="576" t="s">
        <v>10</v>
      </c>
      <c r="D5" s="576"/>
      <c r="E5" s="119"/>
      <c r="F5" s="576" t="s">
        <v>11</v>
      </c>
      <c r="G5" s="576"/>
      <c r="H5" s="576" t="s">
        <v>36</v>
      </c>
      <c r="I5" s="576"/>
    </row>
    <row r="6" spans="2:15" ht="19.5" customHeight="1" thickBot="1">
      <c r="B6" s="13" t="s">
        <v>37</v>
      </c>
      <c r="C6" s="130" t="s">
        <v>8</v>
      </c>
      <c r="D6" s="131" t="s">
        <v>9</v>
      </c>
      <c r="E6" s="131"/>
      <c r="F6" s="131" t="s">
        <v>8</v>
      </c>
      <c r="G6" s="131" t="s">
        <v>9</v>
      </c>
      <c r="H6" s="131" t="s">
        <v>8</v>
      </c>
      <c r="I6" s="131" t="s">
        <v>9</v>
      </c>
      <c r="K6" s="279" t="s">
        <v>122</v>
      </c>
      <c r="N6" t="s">
        <v>190</v>
      </c>
      <c r="O6" t="s">
        <v>191</v>
      </c>
    </row>
    <row r="7" spans="2:15" ht="18.75" customHeight="1">
      <c r="B7" s="165">
        <v>2011</v>
      </c>
      <c r="C7" s="9">
        <v>1380</v>
      </c>
      <c r="D7" s="9">
        <f>1704764986/1000</f>
        <v>1704764.986</v>
      </c>
      <c r="E7" s="9"/>
      <c r="F7" s="9">
        <v>1644</v>
      </c>
      <c r="G7" s="9">
        <f>2434349175/1000</f>
        <v>2434349.1749999998</v>
      </c>
      <c r="H7" s="9">
        <f>SUM(C7+F7)</f>
        <v>3024</v>
      </c>
      <c r="I7" s="9">
        <f>SUM(D7+G7)</f>
        <v>4139114.1609999998</v>
      </c>
      <c r="M7" s="165">
        <v>2011</v>
      </c>
      <c r="N7" s="9">
        <v>1380</v>
      </c>
      <c r="O7" s="9">
        <v>1644</v>
      </c>
    </row>
    <row r="8" spans="2:15" ht="15" customHeight="1">
      <c r="B8" s="165">
        <v>2012</v>
      </c>
      <c r="C8" s="166">
        <v>1265</v>
      </c>
      <c r="D8" s="166">
        <f>2841064107/1000</f>
        <v>2841064.1069999998</v>
      </c>
      <c r="E8" s="166"/>
      <c r="F8" s="166">
        <v>1570</v>
      </c>
      <c r="G8" s="166">
        <f>4433164471/1000</f>
        <v>4433164.4709999999</v>
      </c>
      <c r="H8" s="166">
        <f>SUM(C8+F8)</f>
        <v>2835</v>
      </c>
      <c r="I8" s="166">
        <f>D8+G8</f>
        <v>7274228.5779999997</v>
      </c>
      <c r="M8" s="165">
        <v>2012</v>
      </c>
      <c r="N8" s="166">
        <v>1265</v>
      </c>
      <c r="O8" s="166">
        <v>1570</v>
      </c>
    </row>
    <row r="9" spans="2:15" ht="15.75" customHeight="1">
      <c r="B9" s="165">
        <v>2013</v>
      </c>
      <c r="C9" s="9">
        <v>1919</v>
      </c>
      <c r="D9" s="9">
        <f>5303214383/1000</f>
        <v>5303214.3830000004</v>
      </c>
      <c r="E9" s="9"/>
      <c r="F9" s="9">
        <v>1959</v>
      </c>
      <c r="G9" s="9">
        <f>5580625176/1000</f>
        <v>5580625.176</v>
      </c>
      <c r="H9" s="9">
        <f>SUM(C9+F9)</f>
        <v>3878</v>
      </c>
      <c r="I9" s="9">
        <f>D9+G9</f>
        <v>10883839.559</v>
      </c>
      <c r="M9" s="165">
        <v>2013</v>
      </c>
      <c r="N9" s="9">
        <v>1919</v>
      </c>
      <c r="O9" s="9">
        <v>1959</v>
      </c>
    </row>
    <row r="10" spans="2:15" ht="18.75" customHeight="1">
      <c r="B10" s="165">
        <v>2014</v>
      </c>
      <c r="C10" s="19">
        <v>1073</v>
      </c>
      <c r="D10" s="19">
        <v>2312900</v>
      </c>
      <c r="E10" s="19"/>
      <c r="F10" s="19">
        <v>1073</v>
      </c>
      <c r="G10" s="19">
        <v>2115355</v>
      </c>
      <c r="H10" s="19">
        <v>2146</v>
      </c>
      <c r="I10" s="19">
        <f>D10+G10</f>
        <v>4428255</v>
      </c>
      <c r="M10" s="165">
        <v>2014</v>
      </c>
      <c r="N10" s="19">
        <v>1073</v>
      </c>
      <c r="O10" s="19">
        <v>1073</v>
      </c>
    </row>
    <row r="11" spans="2:15" ht="16.5" customHeight="1">
      <c r="B11" s="165">
        <v>2015</v>
      </c>
      <c r="C11" s="9">
        <v>406</v>
      </c>
      <c r="D11" s="9">
        <v>1189446</v>
      </c>
      <c r="E11" s="9"/>
      <c r="F11" s="9">
        <v>523</v>
      </c>
      <c r="G11" s="9">
        <v>2170672</v>
      </c>
      <c r="H11" s="9">
        <v>929</v>
      </c>
      <c r="I11" s="9">
        <f>D11+G11</f>
        <v>3360118</v>
      </c>
      <c r="M11" s="165">
        <v>2015</v>
      </c>
      <c r="N11" s="9">
        <v>406</v>
      </c>
      <c r="O11" s="9">
        <v>523</v>
      </c>
    </row>
    <row r="12" spans="2:15" ht="15.75" customHeight="1">
      <c r="B12" s="165">
        <v>2016</v>
      </c>
      <c r="C12" s="19">
        <v>212</v>
      </c>
      <c r="D12" s="19">
        <v>2044788</v>
      </c>
      <c r="E12" s="19"/>
      <c r="F12" s="19">
        <v>299</v>
      </c>
      <c r="G12" s="19">
        <v>1346837</v>
      </c>
      <c r="H12" s="19">
        <v>511</v>
      </c>
      <c r="I12" s="19">
        <f>D12+G12</f>
        <v>3391625</v>
      </c>
      <c r="M12" s="165">
        <v>2016</v>
      </c>
      <c r="N12" s="19">
        <v>212</v>
      </c>
      <c r="O12" s="19">
        <v>299</v>
      </c>
    </row>
    <row r="13" spans="2:15" ht="16.5" customHeight="1">
      <c r="B13" s="165">
        <v>2017</v>
      </c>
      <c r="C13" s="9">
        <v>132</v>
      </c>
      <c r="D13" s="9">
        <v>544047</v>
      </c>
      <c r="E13" s="9"/>
      <c r="F13" s="9">
        <v>191</v>
      </c>
      <c r="G13" s="9">
        <v>1408939</v>
      </c>
      <c r="H13" s="9">
        <v>323</v>
      </c>
      <c r="I13" s="9">
        <v>1952986</v>
      </c>
      <c r="M13" s="165">
        <v>2017</v>
      </c>
      <c r="N13" s="9">
        <v>132</v>
      </c>
      <c r="O13" s="9">
        <v>191</v>
      </c>
    </row>
    <row r="14" spans="2:15" ht="15.75" customHeight="1">
      <c r="B14" s="165">
        <v>2018</v>
      </c>
      <c r="C14" s="19">
        <v>91</v>
      </c>
      <c r="D14" s="19">
        <v>176662</v>
      </c>
      <c r="F14" s="19">
        <v>184</v>
      </c>
      <c r="G14" s="19">
        <v>390403</v>
      </c>
      <c r="H14" s="19">
        <f>C14+F14</f>
        <v>275</v>
      </c>
      <c r="I14" s="19">
        <f>D14+G14</f>
        <v>567065</v>
      </c>
      <c r="M14" s="165">
        <v>2018</v>
      </c>
      <c r="N14" s="19">
        <v>91</v>
      </c>
      <c r="O14" s="19">
        <v>184</v>
      </c>
    </row>
    <row r="15" spans="2:15" ht="15">
      <c r="B15" s="256">
        <v>2019</v>
      </c>
      <c r="C15" s="9">
        <v>321</v>
      </c>
      <c r="D15" s="9">
        <v>432193</v>
      </c>
      <c r="F15" s="9">
        <v>370</v>
      </c>
      <c r="G15" s="9">
        <v>2359198</v>
      </c>
      <c r="H15" s="9">
        <v>691</v>
      </c>
      <c r="I15" s="9">
        <f>D15+G15</f>
        <v>2791391</v>
      </c>
      <c r="M15" s="256">
        <v>2019</v>
      </c>
      <c r="N15" s="9">
        <v>321</v>
      </c>
      <c r="O15" s="9">
        <v>370</v>
      </c>
    </row>
    <row r="16" spans="2:15" ht="12" customHeight="1">
      <c r="B16" s="256">
        <v>2020</v>
      </c>
      <c r="C16" s="19">
        <v>216</v>
      </c>
      <c r="D16" s="19">
        <v>393912</v>
      </c>
      <c r="F16" s="19">
        <v>335</v>
      </c>
      <c r="G16" s="19">
        <v>1574023</v>
      </c>
      <c r="H16" s="19">
        <v>551</v>
      </c>
      <c r="I16" s="19">
        <v>1967935</v>
      </c>
      <c r="M16" s="256">
        <v>2020</v>
      </c>
      <c r="N16" s="19">
        <v>216</v>
      </c>
      <c r="O16" s="19">
        <v>335</v>
      </c>
    </row>
    <row r="17" spans="2:15" ht="20.25" customHeight="1">
      <c r="B17" s="256">
        <v>2021</v>
      </c>
      <c r="C17" s="9">
        <v>310</v>
      </c>
      <c r="D17" s="495">
        <v>589.42100000000005</v>
      </c>
      <c r="E17" s="144"/>
      <c r="F17" s="9">
        <v>737</v>
      </c>
      <c r="G17" s="9" t="s">
        <v>210</v>
      </c>
      <c r="H17" s="9">
        <v>1047</v>
      </c>
      <c r="I17" s="9" t="s">
        <v>211</v>
      </c>
      <c r="M17" s="256">
        <v>2021</v>
      </c>
      <c r="N17" s="9">
        <v>310</v>
      </c>
      <c r="O17" s="9">
        <v>737</v>
      </c>
    </row>
    <row r="18" spans="2:15" ht="18.75" customHeight="1"/>
    <row r="33" spans="2:17">
      <c r="B33" s="5"/>
      <c r="C33" s="5"/>
      <c r="G33" t="s">
        <v>29</v>
      </c>
      <c r="I33" s="5"/>
    </row>
    <row r="34" spans="2:17">
      <c r="B34" s="5"/>
      <c r="C34" s="5"/>
      <c r="D34" s="5"/>
      <c r="E34" s="5"/>
      <c r="F34" s="5"/>
      <c r="G34" s="5"/>
      <c r="H34" s="5"/>
      <c r="I34" s="5"/>
    </row>
    <row r="35" spans="2:17" ht="16.5" thickBot="1">
      <c r="B35" s="5"/>
      <c r="D35" s="198"/>
      <c r="E35" s="200"/>
      <c r="F35" s="201"/>
      <c r="G35" s="5"/>
      <c r="K35" s="364" t="s">
        <v>51</v>
      </c>
      <c r="L35" s="366"/>
      <c r="M35" s="21"/>
    </row>
    <row r="36" spans="2:17" ht="18" customHeight="1" thickTop="1" thickBot="1">
      <c r="B36" s="5"/>
      <c r="C36" s="199"/>
      <c r="E36" s="202"/>
      <c r="F36" s="197"/>
      <c r="G36" s="5"/>
      <c r="K36" s="572" t="s">
        <v>7</v>
      </c>
      <c r="L36" s="573" t="s">
        <v>10</v>
      </c>
      <c r="M36" s="573"/>
      <c r="N36" s="21"/>
      <c r="O36" s="21"/>
      <c r="P36" s="21"/>
      <c r="Q36" s="365" t="s">
        <v>40</v>
      </c>
    </row>
    <row r="37" spans="2:17" ht="16.5" customHeight="1" thickTop="1" thickBot="1">
      <c r="B37" s="5"/>
      <c r="C37" s="199"/>
      <c r="E37" s="202"/>
      <c r="F37" s="197"/>
      <c r="G37" s="5"/>
      <c r="K37" s="577"/>
      <c r="L37" s="251" t="s">
        <v>129</v>
      </c>
      <c r="M37" s="251" t="s">
        <v>9</v>
      </c>
      <c r="N37" s="573" t="s">
        <v>11</v>
      </c>
      <c r="O37" s="573"/>
      <c r="P37" s="574" t="s">
        <v>110</v>
      </c>
      <c r="Q37" s="574"/>
    </row>
    <row r="38" spans="2:17" ht="16.5" customHeight="1" thickBot="1">
      <c r="B38" s="5"/>
      <c r="C38" s="199"/>
      <c r="E38" s="202"/>
      <c r="F38" s="197"/>
      <c r="G38" s="5"/>
      <c r="J38" s="279"/>
      <c r="K38" s="172" t="s">
        <v>85</v>
      </c>
      <c r="L38" s="367">
        <v>37</v>
      </c>
      <c r="M38" s="261">
        <v>7912522</v>
      </c>
      <c r="N38" s="251" t="s">
        <v>130</v>
      </c>
      <c r="O38" s="251" t="s">
        <v>9</v>
      </c>
      <c r="P38" s="251" t="s">
        <v>8</v>
      </c>
      <c r="Q38" s="251" t="s">
        <v>9</v>
      </c>
    </row>
    <row r="39" spans="2:17" ht="15.75">
      <c r="B39" s="5"/>
      <c r="C39" s="199"/>
      <c r="E39" s="202"/>
      <c r="F39" s="197"/>
      <c r="G39" s="5"/>
      <c r="J39" s="279"/>
      <c r="K39" s="281" t="s">
        <v>12</v>
      </c>
      <c r="L39" s="356">
        <v>5</v>
      </c>
      <c r="M39" s="349">
        <v>44335276</v>
      </c>
      <c r="N39" s="367">
        <v>115</v>
      </c>
      <c r="O39" s="276">
        <v>51122625</v>
      </c>
      <c r="P39" s="367">
        <v>135</v>
      </c>
      <c r="Q39" s="262">
        <v>59035147</v>
      </c>
    </row>
    <row r="40" spans="2:17" ht="15.75">
      <c r="B40" s="5"/>
      <c r="C40" s="199"/>
      <c r="E40" s="202"/>
      <c r="F40" s="197"/>
      <c r="G40" s="5"/>
      <c r="K40" s="172" t="s">
        <v>1</v>
      </c>
      <c r="L40" s="367">
        <v>72</v>
      </c>
      <c r="M40" s="261">
        <v>13011526</v>
      </c>
      <c r="N40" s="282">
        <v>17</v>
      </c>
      <c r="O40" s="283">
        <v>31720636</v>
      </c>
      <c r="P40" s="111">
        <v>29</v>
      </c>
      <c r="Q40" s="284">
        <v>76055912</v>
      </c>
    </row>
    <row r="41" spans="2:17" ht="15.75">
      <c r="B41" s="5"/>
      <c r="C41" s="199"/>
      <c r="E41" s="202"/>
      <c r="F41" s="197"/>
      <c r="G41" s="5"/>
      <c r="K41" s="301" t="s">
        <v>69</v>
      </c>
      <c r="L41" s="282">
        <v>32</v>
      </c>
      <c r="M41" s="283">
        <v>78219151</v>
      </c>
      <c r="N41" s="367">
        <v>41</v>
      </c>
      <c r="O41" s="240">
        <v>112628667</v>
      </c>
      <c r="P41" s="367">
        <v>65</v>
      </c>
      <c r="Q41" s="262">
        <v>125640193</v>
      </c>
    </row>
    <row r="42" spans="2:17" ht="15.75">
      <c r="B42" s="5"/>
      <c r="C42" s="199"/>
      <c r="E42" s="197"/>
      <c r="F42" s="5"/>
      <c r="I42" s="5"/>
      <c r="J42" s="348"/>
      <c r="K42" s="367">
        <v>24</v>
      </c>
      <c r="L42" s="261">
        <v>179716575</v>
      </c>
      <c r="M42" s="282">
        <v>34</v>
      </c>
      <c r="N42" s="283">
        <v>120038148</v>
      </c>
      <c r="O42" s="111">
        <v>46</v>
      </c>
      <c r="P42" s="284">
        <v>198257299</v>
      </c>
    </row>
    <row r="43" spans="2:17" ht="15.75">
      <c r="B43" s="5"/>
      <c r="C43" s="199"/>
      <c r="E43" s="197"/>
      <c r="F43" s="5"/>
      <c r="J43" s="348"/>
      <c r="K43" s="282">
        <v>7</v>
      </c>
      <c r="L43" s="283">
        <v>5734063</v>
      </c>
      <c r="M43" s="367">
        <v>31</v>
      </c>
      <c r="N43" s="276">
        <v>43554832</v>
      </c>
      <c r="O43" s="367">
        <v>121</v>
      </c>
      <c r="P43" s="262">
        <v>223271407</v>
      </c>
    </row>
    <row r="44" spans="2:17" ht="15.75">
      <c r="B44" s="5"/>
      <c r="C44" s="199"/>
      <c r="E44" s="197"/>
      <c r="F44" s="5"/>
      <c r="J44" s="348"/>
      <c r="K44" s="367">
        <v>18</v>
      </c>
      <c r="L44" s="261">
        <v>11766765</v>
      </c>
      <c r="M44" s="282">
        <v>12</v>
      </c>
      <c r="N44" s="283">
        <v>18723614</v>
      </c>
      <c r="O44" s="111">
        <v>18</v>
      </c>
      <c r="P44" s="284">
        <v>24457677</v>
      </c>
    </row>
    <row r="45" spans="2:17" ht="15.75">
      <c r="B45" s="5"/>
      <c r="C45" s="199"/>
      <c r="E45" s="197"/>
      <c r="F45" s="5"/>
      <c r="J45" s="348"/>
      <c r="K45" s="282">
        <v>12</v>
      </c>
      <c r="L45" s="283">
        <v>8836079</v>
      </c>
      <c r="M45" s="367">
        <v>20</v>
      </c>
      <c r="N45" s="276">
        <v>24631421</v>
      </c>
      <c r="O45" s="367">
        <v>34</v>
      </c>
      <c r="P45" s="262">
        <v>36398186</v>
      </c>
    </row>
    <row r="46" spans="2:17" ht="15.75">
      <c r="B46" s="5"/>
      <c r="C46" s="199"/>
      <c r="E46" s="197"/>
      <c r="F46" s="5"/>
      <c r="I46" s="5"/>
      <c r="J46" s="348"/>
      <c r="K46" s="367">
        <v>2</v>
      </c>
      <c r="L46" s="367">
        <v>0</v>
      </c>
      <c r="M46" s="282">
        <v>16</v>
      </c>
      <c r="N46" s="283">
        <v>1064935053</v>
      </c>
      <c r="O46" s="111">
        <v>24</v>
      </c>
      <c r="P46" s="284">
        <v>1073771132</v>
      </c>
    </row>
    <row r="47" spans="2:17" ht="15.75">
      <c r="B47" s="5"/>
      <c r="C47" s="199"/>
      <c r="E47" s="197"/>
      <c r="F47" s="5"/>
      <c r="J47" s="348"/>
      <c r="K47" s="282">
        <v>3</v>
      </c>
      <c r="L47" s="283">
        <v>389900</v>
      </c>
      <c r="M47" s="367">
        <v>1</v>
      </c>
      <c r="N47" s="276">
        <v>1486750</v>
      </c>
      <c r="O47" s="367">
        <v>1</v>
      </c>
      <c r="P47" s="262">
        <v>1486750</v>
      </c>
    </row>
    <row r="48" spans="2:17" ht="15.75">
      <c r="B48" s="5"/>
      <c r="C48" s="199"/>
      <c r="E48" s="197"/>
      <c r="F48" s="5"/>
      <c r="J48" s="348"/>
      <c r="K48" s="367">
        <v>11</v>
      </c>
      <c r="L48" s="261">
        <v>6343388</v>
      </c>
      <c r="M48" s="282">
        <v>6</v>
      </c>
      <c r="N48" s="283">
        <v>26018345</v>
      </c>
      <c r="O48" s="111">
        <v>7</v>
      </c>
      <c r="P48" s="284">
        <v>26408245</v>
      </c>
    </row>
    <row r="49" spans="5:19" ht="15.75">
      <c r="E49" s="198"/>
      <c r="F49" s="198"/>
      <c r="G49" s="198"/>
      <c r="H49" s="198"/>
      <c r="I49" s="5"/>
      <c r="J49" s="15"/>
      <c r="M49" s="172" t="s">
        <v>137</v>
      </c>
      <c r="N49" s="367">
        <v>9</v>
      </c>
      <c r="O49" s="261"/>
      <c r="P49" s="367">
        <v>17</v>
      </c>
      <c r="Q49" s="276">
        <v>41381336</v>
      </c>
      <c r="R49" s="367">
        <v>31</v>
      </c>
      <c r="S49" s="262">
        <v>47724724</v>
      </c>
    </row>
    <row r="50" spans="5:19" ht="15.75">
      <c r="F50" s="204"/>
      <c r="M50" s="348" t="s">
        <v>5</v>
      </c>
      <c r="N50" s="137">
        <v>15</v>
      </c>
      <c r="O50" s="349">
        <v>7033343</v>
      </c>
      <c r="P50" s="137">
        <v>7</v>
      </c>
      <c r="Q50" s="111">
        <v>17033183</v>
      </c>
      <c r="R50" s="137">
        <v>13</v>
      </c>
      <c r="S50" s="350">
        <v>24066526</v>
      </c>
    </row>
    <row r="51" spans="5:19" ht="16.5" thickBot="1">
      <c r="M51" s="351" t="s">
        <v>6</v>
      </c>
      <c r="N51" s="352">
        <v>63</v>
      </c>
      <c r="O51" s="314">
        <v>30613460</v>
      </c>
      <c r="P51" s="352">
        <v>18</v>
      </c>
      <c r="Q51" s="314">
        <v>20748970</v>
      </c>
      <c r="R51" s="314">
        <v>27</v>
      </c>
      <c r="S51" s="315">
        <v>51362430</v>
      </c>
    </row>
    <row r="52" spans="5:19" ht="16.5" thickBot="1">
      <c r="M52" s="353" t="s">
        <v>0</v>
      </c>
      <c r="N52" s="122">
        <f>SUM(N38:N51)</f>
        <v>1299388423</v>
      </c>
      <c r="O52" s="354">
        <f>SUM(O38:O51)</f>
        <v>233118982</v>
      </c>
      <c r="P52" s="122">
        <f t="shared" ref="P52:S52" si="0">SUM(P39:P51)</f>
        <v>1584050967</v>
      </c>
      <c r="Q52" s="244">
        <f t="shared" si="0"/>
        <v>339894741</v>
      </c>
      <c r="R52" s="122">
        <f t="shared" si="0"/>
        <v>71</v>
      </c>
      <c r="S52" s="355">
        <f t="shared" si="0"/>
        <v>123153680</v>
      </c>
    </row>
    <row r="53" spans="5:19" ht="15.75" thickTop="1">
      <c r="M53" s="296"/>
      <c r="N53" s="259"/>
      <c r="O53" s="260"/>
      <c r="P53" s="259"/>
      <c r="Q53" s="257"/>
      <c r="R53" s="35"/>
      <c r="S53" s="263"/>
    </row>
    <row r="54" spans="5:19" ht="15.75">
      <c r="M54" s="172"/>
      <c r="N54" s="367"/>
      <c r="O54" s="258"/>
      <c r="P54" s="367"/>
      <c r="Q54" s="90"/>
      <c r="R54" s="367"/>
      <c r="S54" s="262"/>
    </row>
    <row r="55" spans="5:19" ht="15">
      <c r="M55" s="239"/>
      <c r="N55" s="259"/>
      <c r="O55" s="260"/>
      <c r="P55" s="259"/>
      <c r="Q55" s="257"/>
      <c r="R55" s="35"/>
      <c r="S55" s="263"/>
    </row>
    <row r="56" spans="5:19" ht="15.75">
      <c r="M56" s="172"/>
      <c r="N56" s="367"/>
      <c r="O56" s="258"/>
      <c r="P56" s="367"/>
      <c r="Q56" s="90"/>
      <c r="R56" s="367"/>
      <c r="S56" s="262"/>
    </row>
    <row r="57" spans="5:19" ht="48" thickBot="1">
      <c r="M57" s="239"/>
      <c r="N57" s="251" t="s">
        <v>129</v>
      </c>
      <c r="O57" s="251" t="s">
        <v>130</v>
      </c>
      <c r="P57" s="259"/>
      <c r="Q57" s="257"/>
      <c r="R57" s="35"/>
      <c r="S57" s="263"/>
    </row>
    <row r="58" spans="5:19" ht="15.75">
      <c r="M58" s="172" t="s">
        <v>85</v>
      </c>
      <c r="N58" s="367">
        <v>37</v>
      </c>
      <c r="O58" s="367">
        <v>151</v>
      </c>
      <c r="P58" s="367"/>
      <c r="Q58" s="90"/>
      <c r="R58" s="367"/>
      <c r="S58" s="262"/>
    </row>
    <row r="59" spans="5:19" ht="15.75">
      <c r="M59" s="281" t="s">
        <v>12</v>
      </c>
      <c r="N59" s="356">
        <v>5</v>
      </c>
      <c r="O59" s="282">
        <v>23</v>
      </c>
      <c r="P59" s="259"/>
      <c r="Q59" s="257"/>
      <c r="R59" s="35"/>
      <c r="S59" s="263"/>
    </row>
    <row r="60" spans="5:19" ht="15.75">
      <c r="M60" s="172" t="s">
        <v>1</v>
      </c>
      <c r="N60" s="367">
        <v>72</v>
      </c>
      <c r="O60" s="367">
        <v>75</v>
      </c>
      <c r="P60" s="367"/>
      <c r="Q60" s="90"/>
      <c r="R60" s="367"/>
      <c r="S60" s="262"/>
    </row>
    <row r="61" spans="5:19" ht="15.75">
      <c r="M61" s="301" t="s">
        <v>69</v>
      </c>
      <c r="N61" s="282">
        <v>32</v>
      </c>
      <c r="O61" s="282">
        <v>107</v>
      </c>
      <c r="P61" s="303"/>
      <c r="Q61" s="305"/>
      <c r="R61" s="292"/>
      <c r="S61" s="306"/>
    </row>
    <row r="62" spans="5:19" ht="15.75">
      <c r="M62" s="172" t="s">
        <v>2</v>
      </c>
      <c r="N62" s="367">
        <v>24</v>
      </c>
      <c r="O62" s="367">
        <v>68</v>
      </c>
      <c r="P62" s="307"/>
      <c r="Q62" s="4"/>
      <c r="R62" s="308"/>
      <c r="S62" s="309"/>
    </row>
    <row r="63" spans="5:19" ht="15.75">
      <c r="M63" s="281" t="s">
        <v>3</v>
      </c>
      <c r="N63" s="282">
        <v>7</v>
      </c>
      <c r="O63" s="282">
        <v>34</v>
      </c>
    </row>
    <row r="64" spans="5:19" ht="15.75">
      <c r="M64" s="172" t="s">
        <v>70</v>
      </c>
      <c r="N64" s="367">
        <v>18</v>
      </c>
      <c r="O64" s="367">
        <v>50</v>
      </c>
    </row>
    <row r="65" spans="13:15" ht="15.75">
      <c r="M65" s="281" t="s">
        <v>4</v>
      </c>
      <c r="N65" s="282">
        <v>12</v>
      </c>
      <c r="O65" s="282">
        <v>68</v>
      </c>
    </row>
    <row r="66" spans="13:15" ht="31.5">
      <c r="M66" s="172" t="s">
        <v>71</v>
      </c>
      <c r="N66" s="367">
        <v>2</v>
      </c>
      <c r="O66" s="367">
        <v>5</v>
      </c>
    </row>
    <row r="67" spans="13:15" ht="15.75">
      <c r="M67" s="281" t="s">
        <v>60</v>
      </c>
      <c r="N67" s="282">
        <v>3</v>
      </c>
      <c r="O67" s="282">
        <v>14</v>
      </c>
    </row>
    <row r="68" spans="13:15" ht="15.75">
      <c r="M68" s="172" t="s">
        <v>61</v>
      </c>
      <c r="N68" s="367">
        <v>11</v>
      </c>
      <c r="O68" s="479">
        <v>40</v>
      </c>
    </row>
    <row r="69" spans="13:15" ht="15.75">
      <c r="M69" s="172" t="s">
        <v>137</v>
      </c>
      <c r="N69" s="367">
        <v>9</v>
      </c>
      <c r="O69" s="367">
        <v>35</v>
      </c>
    </row>
    <row r="70" spans="13:15" ht="15.75">
      <c r="M70" s="348" t="s">
        <v>5</v>
      </c>
      <c r="N70" s="137">
        <v>15</v>
      </c>
      <c r="O70" s="137">
        <v>15</v>
      </c>
    </row>
    <row r="71" spans="13:15" ht="16.5" thickBot="1">
      <c r="M71" s="351" t="s">
        <v>6</v>
      </c>
      <c r="N71" s="352">
        <v>63</v>
      </c>
      <c r="O71" s="352">
        <v>52</v>
      </c>
    </row>
  </sheetData>
  <mergeCells count="8">
    <mergeCell ref="L36:M36"/>
    <mergeCell ref="N37:O37"/>
    <mergeCell ref="P37:Q37"/>
    <mergeCell ref="B3:I3"/>
    <mergeCell ref="C5:D5"/>
    <mergeCell ref="F5:G5"/>
    <mergeCell ref="H5:I5"/>
    <mergeCell ref="K36:K37"/>
  </mergeCells>
  <printOptions horizontalCentered="1" verticalCentered="1"/>
  <pageMargins left="0.31496062992125984" right="0.15748031496062992" top="0.74803149606299213" bottom="0.98425196850393704" header="0.31496062992125984" footer="0.31496062992125984"/>
  <pageSetup paperSize="9" scale="8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rightToLeft="1" tabSelected="1" view="pageBreakPreview" zoomScale="85" zoomScaleSheetLayoutView="85" workbookViewId="0">
      <selection activeCell="F48" sqref="F48"/>
    </sheetView>
  </sheetViews>
  <sheetFormatPr defaultRowHeight="21.95" customHeight="1"/>
  <cols>
    <col min="1" max="1" width="3.140625" style="28" customWidth="1"/>
    <col min="2" max="2" width="32.140625" style="77" customWidth="1"/>
    <col min="3" max="3" width="5.85546875" style="28" customWidth="1"/>
    <col min="4" max="4" width="16.85546875" style="28" customWidth="1"/>
    <col min="5" max="5" width="6.5703125" style="28" customWidth="1"/>
    <col min="6" max="6" width="16.7109375" style="28" customWidth="1"/>
    <col min="7" max="7" width="7.85546875" style="28" bestFit="1" customWidth="1"/>
    <col min="8" max="8" width="14.28515625" style="28" customWidth="1"/>
    <col min="9" max="16384" width="9.140625" style="28"/>
  </cols>
  <sheetData>
    <row r="1" spans="2:11" ht="48.75" customHeight="1"/>
    <row r="2" spans="2:11" ht="21.95" customHeight="1">
      <c r="B2" s="567" t="s">
        <v>156</v>
      </c>
      <c r="C2" s="567"/>
      <c r="D2" s="567"/>
      <c r="E2" s="567"/>
      <c r="F2" s="567"/>
      <c r="G2" s="567"/>
      <c r="H2" s="567"/>
    </row>
    <row r="3" spans="2:11" ht="21.95" customHeight="1">
      <c r="B3" s="136"/>
      <c r="C3" s="136"/>
      <c r="D3" s="245"/>
      <c r="E3" s="136"/>
      <c r="F3" s="136"/>
      <c r="G3" s="136"/>
      <c r="H3" s="136"/>
    </row>
    <row r="4" spans="2:11" ht="21.95" customHeight="1" thickBot="1">
      <c r="B4" s="568" t="s">
        <v>216</v>
      </c>
      <c r="C4" s="568"/>
      <c r="D4" s="66"/>
      <c r="E4" s="54"/>
      <c r="F4" s="54"/>
      <c r="G4" s="631" t="s">
        <v>40</v>
      </c>
      <c r="H4" s="631"/>
    </row>
    <row r="5" spans="2:11" ht="21.95" customHeight="1" thickTop="1">
      <c r="B5" s="607" t="s">
        <v>7</v>
      </c>
      <c r="C5" s="613" t="s">
        <v>131</v>
      </c>
      <c r="D5" s="613"/>
      <c r="E5" s="613" t="s">
        <v>108</v>
      </c>
      <c r="F5" s="613"/>
      <c r="G5" s="596" t="s">
        <v>84</v>
      </c>
      <c r="H5" s="596"/>
      <c r="J5" s="41"/>
      <c r="K5" s="41"/>
    </row>
    <row r="6" spans="2:11" ht="21.95" customHeight="1" thickBot="1">
      <c r="B6" s="608"/>
      <c r="C6" s="390" t="s">
        <v>8</v>
      </c>
      <c r="D6" s="390" t="s">
        <v>9</v>
      </c>
      <c r="E6" s="390" t="s">
        <v>8</v>
      </c>
      <c r="F6" s="400" t="s">
        <v>76</v>
      </c>
      <c r="G6" s="390" t="s">
        <v>8</v>
      </c>
      <c r="H6" s="390" t="s">
        <v>59</v>
      </c>
      <c r="K6" s="41"/>
    </row>
    <row r="7" spans="2:11" ht="21.95" customHeight="1" thickTop="1">
      <c r="B7" s="508" t="s">
        <v>24</v>
      </c>
      <c r="C7" s="252">
        <v>1</v>
      </c>
      <c r="D7" s="240">
        <v>6326627</v>
      </c>
      <c r="E7" s="252">
        <v>0</v>
      </c>
      <c r="F7" s="252">
        <v>0</v>
      </c>
      <c r="G7" s="252">
        <f>C7+E7</f>
        <v>1</v>
      </c>
      <c r="H7" s="240">
        <f>D7+F7</f>
        <v>6326627</v>
      </c>
      <c r="K7" s="41"/>
    </row>
    <row r="8" spans="2:11" ht="28.5" customHeight="1" thickBot="1">
      <c r="B8" s="520" t="s">
        <v>22</v>
      </c>
      <c r="C8" s="411">
        <v>1</v>
      </c>
      <c r="D8" s="412">
        <v>1071600</v>
      </c>
      <c r="E8" s="411">
        <v>137</v>
      </c>
      <c r="F8" s="412">
        <v>304577188</v>
      </c>
      <c r="G8" s="412">
        <f t="shared" ref="G8:G9" si="0">C8+E8</f>
        <v>138</v>
      </c>
      <c r="H8" s="412">
        <f t="shared" ref="H8:H9" si="1">D8+F8</f>
        <v>305648788</v>
      </c>
    </row>
    <row r="9" spans="2:11" ht="22.5" customHeight="1" thickBot="1">
      <c r="B9" s="269" t="s">
        <v>0</v>
      </c>
      <c r="C9" s="270">
        <f>SUM(C7:C8)</f>
        <v>2</v>
      </c>
      <c r="D9" s="298">
        <f>SUM(D7:D8)</f>
        <v>7398227</v>
      </c>
      <c r="E9" s="270">
        <f>SUM(E7:E8)</f>
        <v>137</v>
      </c>
      <c r="F9" s="240">
        <f>SUM(F8)</f>
        <v>304577188</v>
      </c>
      <c r="G9" s="367">
        <f t="shared" si="0"/>
        <v>139</v>
      </c>
      <c r="H9" s="240">
        <f t="shared" si="1"/>
        <v>311975415</v>
      </c>
    </row>
    <row r="10" spans="2:11" s="31" customFormat="1" ht="17.25" hidden="1" customHeight="1" thickBot="1">
      <c r="B10" s="106"/>
      <c r="C10" s="140"/>
      <c r="D10" s="140"/>
      <c r="E10" s="140"/>
      <c r="F10" s="141"/>
      <c r="G10" s="140"/>
      <c r="H10" s="141"/>
    </row>
    <row r="11" spans="2:11" ht="21.95" customHeight="1" thickTop="1">
      <c r="B11" s="184"/>
      <c r="C11" s="185"/>
      <c r="D11" s="185"/>
      <c r="E11" s="185"/>
      <c r="F11" s="185"/>
      <c r="G11" s="185"/>
      <c r="H11" s="185"/>
    </row>
    <row r="15" spans="2:11" ht="21.95" customHeight="1">
      <c r="E15" s="41"/>
    </row>
  </sheetData>
  <mergeCells count="7">
    <mergeCell ref="B2:H2"/>
    <mergeCell ref="B4:C4"/>
    <mergeCell ref="G4:H4"/>
    <mergeCell ref="B5:B6"/>
    <mergeCell ref="E5:F5"/>
    <mergeCell ref="G5:H5"/>
    <mergeCell ref="C5:D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8"/>
  <sheetViews>
    <sheetView rightToLeft="1" tabSelected="1" view="pageBreakPreview" zoomScale="70" zoomScaleSheetLayoutView="70" workbookViewId="0">
      <selection activeCell="F48" sqref="F48"/>
    </sheetView>
  </sheetViews>
  <sheetFormatPr defaultRowHeight="21.95" customHeight="1"/>
  <cols>
    <col min="1" max="2" width="5.140625" style="28" customWidth="1"/>
    <col min="3" max="3" width="37.42578125" style="77" customWidth="1"/>
    <col min="4" max="4" width="8.28515625" style="28" customWidth="1"/>
    <col min="5" max="5" width="19.42578125" style="28" customWidth="1"/>
    <col min="6" max="6" width="5.42578125" style="28" customWidth="1"/>
    <col min="7" max="7" width="13.7109375" style="28" customWidth="1"/>
    <col min="8" max="8" width="6.85546875" style="28" customWidth="1"/>
    <col min="9" max="9" width="34.7109375" style="28" customWidth="1"/>
    <col min="10" max="10" width="4.7109375" style="28" customWidth="1"/>
    <col min="11" max="11" width="1.28515625" style="28" customWidth="1"/>
    <col min="12" max="18" width="9.140625" style="28" hidden="1" customWidth="1"/>
    <col min="19" max="19" width="13" style="28" customWidth="1"/>
    <col min="20" max="16384" width="9.140625" style="28"/>
  </cols>
  <sheetData>
    <row r="2" spans="2:25" ht="20.25" customHeight="1"/>
    <row r="3" spans="2:25" ht="5.25" hidden="1" customHeight="1"/>
    <row r="4" spans="2:25" ht="12" hidden="1" customHeight="1"/>
    <row r="5" spans="2:25" ht="38.25" hidden="1" customHeight="1"/>
    <row r="6" spans="2:25" ht="26.25" customHeight="1">
      <c r="C6" s="632" t="s">
        <v>157</v>
      </c>
      <c r="D6" s="632"/>
      <c r="E6" s="632"/>
      <c r="F6" s="632"/>
      <c r="G6" s="632"/>
      <c r="H6" s="632"/>
      <c r="I6" s="632"/>
      <c r="X6" s="118"/>
      <c r="Y6" s="118"/>
    </row>
    <row r="7" spans="2:25" ht="21.95" customHeight="1" thickBot="1">
      <c r="C7" s="568" t="s">
        <v>216</v>
      </c>
      <c r="D7" s="568"/>
      <c r="E7" s="66"/>
      <c r="F7" s="66"/>
      <c r="G7" s="66"/>
      <c r="H7" s="55"/>
      <c r="I7" s="188" t="s">
        <v>98</v>
      </c>
    </row>
    <row r="8" spans="2:25" ht="21.95" customHeight="1" thickTop="1">
      <c r="C8" s="607" t="s">
        <v>39</v>
      </c>
      <c r="D8" s="596" t="s">
        <v>188</v>
      </c>
      <c r="E8" s="596"/>
      <c r="F8" s="596" t="s">
        <v>90</v>
      </c>
      <c r="G8" s="596"/>
      <c r="H8" s="596" t="s">
        <v>81</v>
      </c>
      <c r="I8" s="596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25" ht="21.95" customHeight="1" thickBot="1">
      <c r="C9" s="608"/>
      <c r="D9" s="390" t="s">
        <v>79</v>
      </c>
      <c r="E9" s="390" t="s">
        <v>9</v>
      </c>
      <c r="F9" s="427" t="s">
        <v>8</v>
      </c>
      <c r="G9" s="427" t="s">
        <v>9</v>
      </c>
      <c r="H9" s="390" t="s">
        <v>79</v>
      </c>
      <c r="I9" s="390" t="s">
        <v>77</v>
      </c>
      <c r="J9" s="31"/>
      <c r="K9" s="31"/>
      <c r="L9" s="31"/>
      <c r="M9" s="31"/>
      <c r="N9" s="31"/>
      <c r="O9" s="31"/>
      <c r="P9" s="31"/>
      <c r="Q9" s="31"/>
      <c r="R9" s="31"/>
      <c r="S9" s="31"/>
      <c r="X9" s="37"/>
      <c r="Y9" s="118"/>
    </row>
    <row r="10" spans="2:25" s="31" customFormat="1" ht="27" customHeight="1" thickTop="1">
      <c r="C10" s="340" t="s">
        <v>143</v>
      </c>
      <c r="D10" s="341">
        <v>1</v>
      </c>
      <c r="E10" s="341">
        <v>42284358</v>
      </c>
      <c r="F10" s="341">
        <v>0</v>
      </c>
      <c r="G10" s="341">
        <v>0</v>
      </c>
      <c r="H10" s="341">
        <f>D10+F10</f>
        <v>1</v>
      </c>
      <c r="I10" s="341">
        <f>E10+G10</f>
        <v>42284358</v>
      </c>
      <c r="Y10" s="254"/>
    </row>
    <row r="11" spans="2:25" s="37" customFormat="1" ht="26.25" customHeight="1">
      <c r="B11" s="31"/>
      <c r="C11" s="342" t="s">
        <v>21</v>
      </c>
      <c r="D11" s="343">
        <v>28</v>
      </c>
      <c r="E11" s="343">
        <v>41423029</v>
      </c>
      <c r="F11" s="343">
        <v>0</v>
      </c>
      <c r="G11" s="343">
        <v>0</v>
      </c>
      <c r="H11" s="343">
        <f t="shared" ref="H11:H23" si="0">D11+F11</f>
        <v>28</v>
      </c>
      <c r="I11" s="343">
        <f t="shared" ref="I11:I23" si="1">E11+G11</f>
        <v>41423029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Y11" s="255"/>
    </row>
    <row r="12" spans="2:25" s="31" customFormat="1" ht="21.95" customHeight="1">
      <c r="C12" s="340" t="s">
        <v>142</v>
      </c>
      <c r="D12" s="341">
        <v>1</v>
      </c>
      <c r="E12" s="341">
        <v>83813185</v>
      </c>
      <c r="F12" s="341">
        <v>0</v>
      </c>
      <c r="G12" s="341">
        <v>0</v>
      </c>
      <c r="H12" s="341">
        <f t="shared" si="0"/>
        <v>1</v>
      </c>
      <c r="I12" s="341">
        <f t="shared" si="1"/>
        <v>83813185</v>
      </c>
      <c r="Y12" s="254"/>
    </row>
    <row r="13" spans="2:25" s="37" customFormat="1" ht="26.25" customHeight="1">
      <c r="B13" s="31"/>
      <c r="C13" s="342" t="s">
        <v>24</v>
      </c>
      <c r="D13" s="343">
        <v>3</v>
      </c>
      <c r="E13" s="343">
        <v>169164809</v>
      </c>
      <c r="F13" s="343">
        <v>0</v>
      </c>
      <c r="G13" s="343">
        <v>0</v>
      </c>
      <c r="H13" s="343">
        <f t="shared" si="0"/>
        <v>3</v>
      </c>
      <c r="I13" s="343">
        <f t="shared" si="1"/>
        <v>169164809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X13" s="31"/>
    </row>
    <row r="14" spans="2:25" s="31" customFormat="1" ht="22.5" customHeight="1">
      <c r="C14" s="340" t="s">
        <v>46</v>
      </c>
      <c r="D14" s="341">
        <v>1</v>
      </c>
      <c r="E14" s="341">
        <v>552198</v>
      </c>
      <c r="F14" s="341">
        <v>0</v>
      </c>
      <c r="G14" s="341">
        <v>0</v>
      </c>
      <c r="H14" s="341">
        <f t="shared" si="0"/>
        <v>1</v>
      </c>
      <c r="I14" s="341">
        <f t="shared" si="1"/>
        <v>552198</v>
      </c>
    </row>
    <row r="15" spans="2:25" ht="24" customHeight="1">
      <c r="B15" s="31"/>
      <c r="C15" s="342" t="s">
        <v>120</v>
      </c>
      <c r="D15" s="343">
        <v>1</v>
      </c>
      <c r="E15" s="343">
        <v>322046</v>
      </c>
      <c r="F15" s="343">
        <v>0</v>
      </c>
      <c r="G15" s="343">
        <v>0</v>
      </c>
      <c r="H15" s="343">
        <f t="shared" si="0"/>
        <v>1</v>
      </c>
      <c r="I15" s="343">
        <f t="shared" si="1"/>
        <v>322046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2:25" ht="24" customHeight="1">
      <c r="B16" s="31"/>
      <c r="C16" s="340" t="s">
        <v>20</v>
      </c>
      <c r="D16" s="341">
        <v>1</v>
      </c>
      <c r="E16" s="341">
        <v>14685204</v>
      </c>
      <c r="F16" s="341">
        <v>0</v>
      </c>
      <c r="G16" s="341">
        <v>0</v>
      </c>
      <c r="H16" s="341">
        <f t="shared" si="0"/>
        <v>1</v>
      </c>
      <c r="I16" s="341">
        <f t="shared" si="1"/>
        <v>14685204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2:28" s="31" customFormat="1" ht="16.5" customHeight="1">
      <c r="C17" s="419" t="s">
        <v>141</v>
      </c>
      <c r="D17" s="343">
        <v>1</v>
      </c>
      <c r="E17" s="343">
        <v>34000</v>
      </c>
      <c r="F17" s="343">
        <v>0</v>
      </c>
      <c r="G17" s="343">
        <v>0</v>
      </c>
      <c r="H17" s="343">
        <f t="shared" si="0"/>
        <v>1</v>
      </c>
      <c r="I17" s="343">
        <f t="shared" si="1"/>
        <v>34000</v>
      </c>
    </row>
    <row r="18" spans="2:28" ht="24" customHeight="1">
      <c r="B18" s="31"/>
      <c r="C18" s="340" t="s">
        <v>17</v>
      </c>
      <c r="D18" s="341">
        <v>1</v>
      </c>
      <c r="E18" s="341">
        <v>14177892</v>
      </c>
      <c r="F18" s="341">
        <v>0</v>
      </c>
      <c r="G18" s="341">
        <v>0</v>
      </c>
      <c r="H18" s="341">
        <f t="shared" si="0"/>
        <v>1</v>
      </c>
      <c r="I18" s="341">
        <f t="shared" si="1"/>
        <v>14177892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U18" s="41"/>
      <c r="AB18" s="41"/>
    </row>
    <row r="19" spans="2:28" s="31" customFormat="1" ht="28.5" customHeight="1">
      <c r="C19" s="419" t="s">
        <v>114</v>
      </c>
      <c r="D19" s="343">
        <v>1</v>
      </c>
      <c r="E19" s="343">
        <v>1386607</v>
      </c>
      <c r="F19" s="343">
        <v>0</v>
      </c>
      <c r="G19" s="343">
        <v>0</v>
      </c>
      <c r="H19" s="343">
        <f t="shared" si="0"/>
        <v>1</v>
      </c>
      <c r="I19" s="343">
        <f t="shared" si="1"/>
        <v>1386607</v>
      </c>
      <c r="AA19" s="178"/>
    </row>
    <row r="20" spans="2:28" s="31" customFormat="1" ht="28.5" customHeight="1">
      <c r="C20" s="340" t="s">
        <v>16</v>
      </c>
      <c r="D20" s="341">
        <v>1</v>
      </c>
      <c r="E20" s="341">
        <v>1319000</v>
      </c>
      <c r="F20" s="341">
        <v>0</v>
      </c>
      <c r="G20" s="341">
        <v>0</v>
      </c>
      <c r="H20" s="341">
        <f t="shared" si="0"/>
        <v>1</v>
      </c>
      <c r="I20" s="341">
        <f t="shared" si="1"/>
        <v>1319000</v>
      </c>
      <c r="T20" s="178"/>
    </row>
    <row r="21" spans="2:28" s="31" customFormat="1" ht="28.5" customHeight="1">
      <c r="C21" s="429" t="s">
        <v>73</v>
      </c>
      <c r="D21" s="343">
        <v>10</v>
      </c>
      <c r="E21" s="343">
        <v>14980568</v>
      </c>
      <c r="F21" s="343">
        <v>1</v>
      </c>
      <c r="G21" s="343">
        <v>290620</v>
      </c>
      <c r="H21" s="343">
        <f t="shared" si="0"/>
        <v>11</v>
      </c>
      <c r="I21" s="343">
        <f t="shared" si="1"/>
        <v>15271188</v>
      </c>
    </row>
    <row r="22" spans="2:28" s="37" customFormat="1" ht="23.25" customHeight="1" thickBot="1">
      <c r="B22" s="178"/>
      <c r="C22" s="497" t="s">
        <v>22</v>
      </c>
      <c r="D22" s="498">
        <v>40</v>
      </c>
      <c r="E22" s="498">
        <v>65358085</v>
      </c>
      <c r="F22" s="498">
        <v>1</v>
      </c>
      <c r="G22" s="498">
        <v>1734000</v>
      </c>
      <c r="H22" s="498">
        <f t="shared" si="0"/>
        <v>41</v>
      </c>
      <c r="I22" s="498">
        <f t="shared" si="1"/>
        <v>67092085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2:28" s="31" customFormat="1" ht="26.25" customHeight="1" thickBot="1">
      <c r="B23" s="178"/>
      <c r="C23" s="400" t="s">
        <v>0</v>
      </c>
      <c r="D23" s="422">
        <f>SUM(D10:D22)</f>
        <v>90</v>
      </c>
      <c r="E23" s="422">
        <f>SUM(E10:E22)</f>
        <v>449500981</v>
      </c>
      <c r="F23" s="422">
        <v>2</v>
      </c>
      <c r="G23" s="422">
        <f>SUM(G21:G22)</f>
        <v>2024620</v>
      </c>
      <c r="H23" s="422">
        <f t="shared" si="0"/>
        <v>92</v>
      </c>
      <c r="I23" s="422">
        <f t="shared" si="1"/>
        <v>451525601</v>
      </c>
    </row>
    <row r="24" spans="2:28" ht="33.75" customHeight="1" thickTop="1"/>
    <row r="27" spans="2:28" ht="21.95" customHeight="1" thickBot="1">
      <c r="R27" s="121"/>
    </row>
    <row r="28" spans="2:28" ht="21.95" customHeight="1" thickTop="1"/>
  </sheetData>
  <mergeCells count="6">
    <mergeCell ref="C6:I6"/>
    <mergeCell ref="C7:D7"/>
    <mergeCell ref="D8:E8"/>
    <mergeCell ref="H8:I8"/>
    <mergeCell ref="C8:C9"/>
    <mergeCell ref="F8:G8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tabSelected="1" view="pageBreakPreview" zoomScale="87" zoomScaleSheetLayoutView="87" workbookViewId="0">
      <selection activeCell="F48" sqref="F48"/>
    </sheetView>
  </sheetViews>
  <sheetFormatPr defaultRowHeight="21.95" customHeight="1"/>
  <cols>
    <col min="1" max="1" width="25.85546875" style="77" customWidth="1"/>
    <col min="2" max="2" width="6.5703125" style="28" customWidth="1"/>
    <col min="3" max="3" width="25" style="28" customWidth="1"/>
    <col min="4" max="4" width="6" style="28" customWidth="1"/>
    <col min="5" max="5" width="25.85546875" style="28" customWidth="1"/>
    <col min="6" max="6" width="9.140625" style="28" customWidth="1"/>
    <col min="7" max="16384" width="9.140625" style="28"/>
  </cols>
  <sheetData>
    <row r="2" spans="1:7" ht="21.75" hidden="1" customHeight="1"/>
    <row r="3" spans="1:7" ht="45.75" hidden="1" customHeight="1"/>
    <row r="4" spans="1:7" ht="39" customHeight="1">
      <c r="A4" s="567" t="s">
        <v>158</v>
      </c>
      <c r="B4" s="567"/>
      <c r="C4" s="567"/>
      <c r="D4" s="567"/>
      <c r="E4" s="567"/>
    </row>
    <row r="5" spans="1:7" ht="21.95" customHeight="1" thickBot="1">
      <c r="A5" s="568" t="s">
        <v>217</v>
      </c>
      <c r="B5" s="568"/>
      <c r="C5" s="66"/>
      <c r="D5" s="55"/>
      <c r="E5" s="22" t="s">
        <v>40</v>
      </c>
      <c r="F5" s="52"/>
    </row>
    <row r="6" spans="1:7" ht="21.95" customHeight="1" thickTop="1">
      <c r="A6" s="607" t="s">
        <v>13</v>
      </c>
      <c r="B6" s="596" t="s">
        <v>136</v>
      </c>
      <c r="C6" s="596"/>
      <c r="D6" s="596" t="s">
        <v>99</v>
      </c>
      <c r="E6" s="596"/>
    </row>
    <row r="7" spans="1:7" ht="21.95" customHeight="1" thickBot="1">
      <c r="A7" s="608"/>
      <c r="B7" s="391" t="s">
        <v>8</v>
      </c>
      <c r="C7" s="391" t="s">
        <v>9</v>
      </c>
      <c r="D7" s="391" t="s">
        <v>8</v>
      </c>
      <c r="E7" s="391" t="s">
        <v>100</v>
      </c>
    </row>
    <row r="8" spans="1:7" ht="21.95" customHeight="1" thickTop="1">
      <c r="A8" s="511" t="s">
        <v>159</v>
      </c>
      <c r="B8" s="560">
        <v>1</v>
      </c>
      <c r="C8" s="561">
        <v>20284290</v>
      </c>
      <c r="D8" s="560">
        <f>B8</f>
        <v>1</v>
      </c>
      <c r="E8" s="560">
        <f>C8</f>
        <v>20284290</v>
      </c>
    </row>
    <row r="9" spans="1:7" s="37" customFormat="1" ht="21.95" customHeight="1" thickBot="1">
      <c r="A9" s="286" t="s">
        <v>22</v>
      </c>
      <c r="B9" s="111">
        <v>40</v>
      </c>
      <c r="C9" s="284">
        <v>77465016</v>
      </c>
      <c r="D9" s="284">
        <f t="shared" ref="D9:D10" si="0">B9</f>
        <v>40</v>
      </c>
      <c r="E9" s="341">
        <f t="shared" ref="E9:E10" si="1">C9</f>
        <v>77465016</v>
      </c>
      <c r="F9" s="31"/>
    </row>
    <row r="10" spans="1:7" s="31" customFormat="1" ht="21.95" customHeight="1" thickBot="1">
      <c r="A10" s="277" t="s">
        <v>0</v>
      </c>
      <c r="B10" s="278">
        <f>SUM(B8:B9)</f>
        <v>41</v>
      </c>
      <c r="C10" s="347">
        <f>SUM(C8:C9)</f>
        <v>97749306</v>
      </c>
      <c r="D10" s="347">
        <f t="shared" si="0"/>
        <v>41</v>
      </c>
      <c r="E10" s="347">
        <f t="shared" si="1"/>
        <v>97749306</v>
      </c>
      <c r="G10" s="178"/>
    </row>
    <row r="11" spans="1:7" ht="21.95" customHeight="1" thickTop="1"/>
  </sheetData>
  <mergeCells count="5">
    <mergeCell ref="A5:B5"/>
    <mergeCell ref="A6:A7"/>
    <mergeCell ref="D6:E6"/>
    <mergeCell ref="A4:E4"/>
    <mergeCell ref="B6:C6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2"/>
  <sheetViews>
    <sheetView rightToLeft="1" tabSelected="1" view="pageBreakPreview" zoomScale="87" zoomScaleSheetLayoutView="87" workbookViewId="0">
      <selection activeCell="F48" sqref="F48"/>
    </sheetView>
  </sheetViews>
  <sheetFormatPr defaultRowHeight="21.95" customHeight="1"/>
  <cols>
    <col min="1" max="1" width="2.5703125" style="28" customWidth="1"/>
    <col min="2" max="2" width="22.85546875" style="77" customWidth="1"/>
    <col min="3" max="3" width="5.5703125" style="28" customWidth="1"/>
    <col min="4" max="4" width="15.28515625" style="28" customWidth="1"/>
    <col min="5" max="5" width="7.85546875" style="28" customWidth="1"/>
    <col min="6" max="6" width="11.7109375" style="28" customWidth="1"/>
    <col min="7" max="7" width="5.42578125" style="28" customWidth="1"/>
    <col min="8" max="8" width="16.7109375" style="28" customWidth="1"/>
    <col min="9" max="9" width="5.42578125" style="28" customWidth="1"/>
    <col min="10" max="10" width="18.85546875" style="28" customWidth="1"/>
    <col min="11" max="16384" width="9.140625" style="28"/>
  </cols>
  <sheetData>
    <row r="3" spans="2:13" ht="21.75" hidden="1" customHeight="1"/>
    <row r="4" spans="2:13" ht="45.75" hidden="1" customHeight="1"/>
    <row r="5" spans="2:13" ht="27" customHeight="1">
      <c r="B5" s="567" t="s">
        <v>160</v>
      </c>
      <c r="C5" s="567"/>
      <c r="D5" s="567"/>
      <c r="E5" s="567"/>
      <c r="F5" s="567"/>
      <c r="G5" s="567"/>
      <c r="H5" s="567"/>
      <c r="I5" s="567"/>
      <c r="J5" s="567"/>
    </row>
    <row r="6" spans="2:13" ht="21.95" customHeight="1" thickBot="1">
      <c r="B6" s="246" t="s">
        <v>217</v>
      </c>
      <c r="C6" s="54"/>
      <c r="D6" s="54"/>
      <c r="E6" s="54"/>
      <c r="F6" s="54"/>
      <c r="G6" s="54"/>
      <c r="H6" s="54"/>
      <c r="I6" s="55"/>
      <c r="J6" s="186" t="s">
        <v>40</v>
      </c>
      <c r="K6" s="52"/>
    </row>
    <row r="7" spans="2:13" ht="21.95" customHeight="1" thickTop="1">
      <c r="B7" s="570" t="s">
        <v>13</v>
      </c>
      <c r="C7" s="573" t="s">
        <v>175</v>
      </c>
      <c r="D7" s="573"/>
      <c r="E7" s="573"/>
      <c r="F7" s="573"/>
      <c r="G7" s="573" t="s">
        <v>65</v>
      </c>
      <c r="H7" s="573"/>
      <c r="I7" s="573" t="s">
        <v>84</v>
      </c>
      <c r="J7" s="573"/>
    </row>
    <row r="8" spans="2:13" ht="21" customHeight="1" thickBot="1">
      <c r="B8" s="591"/>
      <c r="C8" s="312" t="s">
        <v>8</v>
      </c>
      <c r="D8" s="312" t="s">
        <v>9</v>
      </c>
      <c r="E8" s="312" t="s">
        <v>8</v>
      </c>
      <c r="F8" s="312" t="s">
        <v>9</v>
      </c>
      <c r="G8" s="312" t="s">
        <v>8</v>
      </c>
      <c r="H8" s="312" t="s">
        <v>96</v>
      </c>
      <c r="I8" s="312" t="s">
        <v>8</v>
      </c>
      <c r="J8" s="312" t="s">
        <v>96</v>
      </c>
    </row>
    <row r="9" spans="2:13" ht="23.25" customHeight="1" thickTop="1">
      <c r="B9" s="132" t="s">
        <v>17</v>
      </c>
      <c r="C9" s="240">
        <v>1</v>
      </c>
      <c r="D9" s="240">
        <v>1182151</v>
      </c>
      <c r="E9" s="240">
        <v>0</v>
      </c>
      <c r="F9" s="240">
        <v>0</v>
      </c>
      <c r="G9" s="240">
        <v>0</v>
      </c>
      <c r="H9" s="413">
        <v>0</v>
      </c>
      <c r="I9" s="413">
        <v>1</v>
      </c>
      <c r="J9" s="413">
        <v>1182151</v>
      </c>
    </row>
    <row r="10" spans="2:13" ht="24.75" customHeight="1" thickBot="1">
      <c r="B10" s="286" t="s">
        <v>22</v>
      </c>
      <c r="C10" s="111">
        <v>0</v>
      </c>
      <c r="D10" s="111">
        <v>0</v>
      </c>
      <c r="E10" s="111">
        <v>1</v>
      </c>
      <c r="F10" s="111">
        <v>956000</v>
      </c>
      <c r="G10" s="111">
        <v>66</v>
      </c>
      <c r="H10" s="284">
        <v>117523242</v>
      </c>
      <c r="I10" s="111">
        <v>67</v>
      </c>
      <c r="J10" s="111">
        <v>118479242</v>
      </c>
      <c r="M10" s="41"/>
    </row>
    <row r="11" spans="2:13" ht="24" customHeight="1" thickBot="1">
      <c r="B11" s="277" t="s">
        <v>0</v>
      </c>
      <c r="C11" s="278">
        <f t="shared" ref="C11:I11" si="0">SUM(C9:C10)</f>
        <v>1</v>
      </c>
      <c r="D11" s="278">
        <f t="shared" si="0"/>
        <v>1182151</v>
      </c>
      <c r="E11" s="278">
        <f t="shared" si="0"/>
        <v>1</v>
      </c>
      <c r="F11" s="278">
        <f t="shared" si="0"/>
        <v>956000</v>
      </c>
      <c r="G11" s="278">
        <f t="shared" si="0"/>
        <v>66</v>
      </c>
      <c r="H11" s="347">
        <f t="shared" si="0"/>
        <v>117523242</v>
      </c>
      <c r="I11" s="278">
        <f t="shared" si="0"/>
        <v>68</v>
      </c>
      <c r="J11" s="278">
        <f>D11+F11+H11</f>
        <v>119661393</v>
      </c>
      <c r="L11" s="178"/>
    </row>
    <row r="12" spans="2:13" ht="21.95" customHeight="1" thickTop="1">
      <c r="I12" s="33"/>
    </row>
  </sheetData>
  <mergeCells count="5">
    <mergeCell ref="B5:J5"/>
    <mergeCell ref="B7:B8"/>
    <mergeCell ref="I7:J7"/>
    <mergeCell ref="C7:F7"/>
    <mergeCell ref="G7:H7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rightToLeft="1" tabSelected="1" view="pageBreakPreview" zoomScaleSheetLayoutView="100" workbookViewId="0">
      <selection activeCell="F48" sqref="F48"/>
    </sheetView>
  </sheetViews>
  <sheetFormatPr defaultRowHeight="21.95" customHeight="1"/>
  <cols>
    <col min="1" max="1" width="2.7109375" style="28" customWidth="1"/>
    <col min="2" max="2" width="22" style="77" customWidth="1"/>
    <col min="3" max="3" width="5.5703125" style="77" customWidth="1"/>
    <col min="4" max="4" width="13.7109375" style="77" customWidth="1"/>
    <col min="5" max="5" width="8" style="28" customWidth="1"/>
    <col min="6" max="6" width="15.5703125" style="28" customWidth="1"/>
    <col min="7" max="7" width="5.85546875" style="28" customWidth="1"/>
    <col min="8" max="8" width="16.42578125" style="28" customWidth="1"/>
    <col min="9" max="16384" width="9.140625" style="28"/>
  </cols>
  <sheetData>
    <row r="2" spans="2:9" ht="12.75"/>
    <row r="3" spans="2:9" ht="12.75"/>
    <row r="4" spans="2:9" ht="23.25" customHeight="1">
      <c r="B4" s="567" t="s">
        <v>174</v>
      </c>
      <c r="C4" s="567"/>
      <c r="D4" s="567"/>
      <c r="E4" s="567"/>
      <c r="F4" s="567"/>
      <c r="G4" s="567"/>
      <c r="H4" s="567"/>
    </row>
    <row r="5" spans="2:9" ht="21.95" customHeight="1" thickBot="1">
      <c r="B5" s="568" t="s">
        <v>218</v>
      </c>
      <c r="C5" s="568"/>
      <c r="D5" s="568"/>
      <c r="E5" s="568"/>
      <c r="F5" s="61"/>
      <c r="G5" s="569" t="s">
        <v>40</v>
      </c>
      <c r="H5" s="569"/>
      <c r="I5" s="55"/>
    </row>
    <row r="6" spans="2:9" ht="21.95" customHeight="1" thickTop="1">
      <c r="B6" s="570" t="s">
        <v>13</v>
      </c>
      <c r="C6" s="573" t="s">
        <v>133</v>
      </c>
      <c r="D6" s="573"/>
      <c r="E6" s="573" t="s">
        <v>95</v>
      </c>
      <c r="F6" s="573"/>
      <c r="G6" s="573" t="s">
        <v>78</v>
      </c>
      <c r="H6" s="573"/>
      <c r="I6" s="55"/>
    </row>
    <row r="7" spans="2:9" ht="21.95" customHeight="1" thickBot="1">
      <c r="B7" s="591"/>
      <c r="C7" s="297" t="s">
        <v>8</v>
      </c>
      <c r="D7" s="294" t="s">
        <v>9</v>
      </c>
      <c r="E7" s="297" t="s">
        <v>8</v>
      </c>
      <c r="F7" s="297" t="s">
        <v>9</v>
      </c>
      <c r="G7" s="297" t="s">
        <v>8</v>
      </c>
      <c r="H7" s="297" t="s">
        <v>9</v>
      </c>
      <c r="I7" s="55"/>
    </row>
    <row r="8" spans="2:9" ht="21.95" customHeight="1" thickTop="1">
      <c r="B8" s="132" t="s">
        <v>73</v>
      </c>
      <c r="C8" s="367">
        <v>1</v>
      </c>
      <c r="D8" s="405">
        <v>928898</v>
      </c>
      <c r="E8" s="367">
        <v>0</v>
      </c>
      <c r="F8" s="367">
        <v>0</v>
      </c>
      <c r="G8" s="367">
        <f>C8+E8</f>
        <v>1</v>
      </c>
      <c r="H8" s="405">
        <f>D8+F8</f>
        <v>928898</v>
      </c>
      <c r="I8" s="55"/>
    </row>
    <row r="9" spans="2:9" ht="21.95" customHeight="1">
      <c r="B9" s="253" t="s">
        <v>16</v>
      </c>
      <c r="C9" s="137">
        <v>1</v>
      </c>
      <c r="D9" s="272">
        <v>1639983</v>
      </c>
      <c r="E9" s="137">
        <v>0</v>
      </c>
      <c r="F9" s="137">
        <v>0</v>
      </c>
      <c r="G9" s="137">
        <f t="shared" ref="G9:G16" si="0">C9+E9</f>
        <v>1</v>
      </c>
      <c r="H9" s="272">
        <f t="shared" ref="H9:H16" si="1">D9+F9</f>
        <v>1639983</v>
      </c>
      <c r="I9" s="55"/>
    </row>
    <row r="10" spans="2:9" ht="21.95" customHeight="1">
      <c r="B10" s="132" t="s">
        <v>17</v>
      </c>
      <c r="C10" s="367">
        <v>1</v>
      </c>
      <c r="D10" s="405">
        <v>532970</v>
      </c>
      <c r="E10" s="367">
        <v>0</v>
      </c>
      <c r="F10" s="367">
        <v>0</v>
      </c>
      <c r="G10" s="367">
        <f t="shared" si="0"/>
        <v>1</v>
      </c>
      <c r="H10" s="405">
        <f t="shared" si="1"/>
        <v>532970</v>
      </c>
      <c r="I10" s="55"/>
    </row>
    <row r="11" spans="2:9" s="31" customFormat="1" ht="15.75">
      <c r="B11" s="265" t="s">
        <v>24</v>
      </c>
      <c r="C11" s="241">
        <v>0</v>
      </c>
      <c r="D11" s="291">
        <v>0</v>
      </c>
      <c r="E11" s="138">
        <v>5</v>
      </c>
      <c r="F11" s="138">
        <v>7972076</v>
      </c>
      <c r="G11" s="137">
        <f t="shared" si="0"/>
        <v>5</v>
      </c>
      <c r="H11" s="207">
        <f t="shared" si="1"/>
        <v>7972076</v>
      </c>
      <c r="I11" s="142"/>
    </row>
    <row r="12" spans="2:9" s="31" customFormat="1" ht="16.5" customHeight="1">
      <c r="B12" s="117" t="s">
        <v>19</v>
      </c>
      <c r="C12" s="240">
        <v>0</v>
      </c>
      <c r="D12" s="264">
        <v>0</v>
      </c>
      <c r="E12" s="110">
        <v>5</v>
      </c>
      <c r="F12" s="110">
        <v>5196445</v>
      </c>
      <c r="G12" s="367">
        <f t="shared" si="0"/>
        <v>5</v>
      </c>
      <c r="H12" s="161">
        <f t="shared" si="1"/>
        <v>5196445</v>
      </c>
      <c r="I12" s="142"/>
    </row>
    <row r="13" spans="2:9" s="31" customFormat="1" ht="16.5" customHeight="1">
      <c r="B13" s="265" t="s">
        <v>20</v>
      </c>
      <c r="C13" s="241">
        <v>1</v>
      </c>
      <c r="D13" s="291">
        <v>691244</v>
      </c>
      <c r="E13" s="138">
        <v>1</v>
      </c>
      <c r="F13" s="138">
        <v>312760</v>
      </c>
      <c r="G13" s="137">
        <f t="shared" si="0"/>
        <v>2</v>
      </c>
      <c r="H13" s="207">
        <f t="shared" si="1"/>
        <v>1004004</v>
      </c>
      <c r="I13" s="142"/>
    </row>
    <row r="14" spans="2:9" s="31" customFormat="1" ht="16.5" customHeight="1">
      <c r="B14" s="117" t="s">
        <v>22</v>
      </c>
      <c r="C14" s="240">
        <v>0</v>
      </c>
      <c r="D14" s="264">
        <v>0</v>
      </c>
      <c r="E14" s="110">
        <v>56</v>
      </c>
      <c r="F14" s="110">
        <v>130455324</v>
      </c>
      <c r="G14" s="367">
        <f t="shared" si="0"/>
        <v>56</v>
      </c>
      <c r="H14" s="161">
        <f t="shared" si="1"/>
        <v>130455324</v>
      </c>
      <c r="I14" s="142"/>
    </row>
    <row r="15" spans="2:9" s="31" customFormat="1" ht="16.5" customHeight="1" thickBot="1">
      <c r="B15" s="464" t="s">
        <v>23</v>
      </c>
      <c r="C15" s="412">
        <v>0</v>
      </c>
      <c r="D15" s="430">
        <v>0</v>
      </c>
      <c r="E15" s="319">
        <v>9</v>
      </c>
      <c r="F15" s="319">
        <v>19602327</v>
      </c>
      <c r="G15" s="319">
        <f t="shared" si="0"/>
        <v>9</v>
      </c>
      <c r="H15" s="319">
        <f t="shared" si="1"/>
        <v>19602327</v>
      </c>
      <c r="I15" s="142"/>
    </row>
    <row r="16" spans="2:9" ht="16.5" customHeight="1" thickBot="1">
      <c r="B16" s="312" t="s">
        <v>0</v>
      </c>
      <c r="C16" s="298">
        <f>SUM(C8:C15)</f>
        <v>4</v>
      </c>
      <c r="D16" s="293">
        <f>SUM(D8:D15)</f>
        <v>3793095</v>
      </c>
      <c r="E16" s="295">
        <f t="shared" ref="E16" si="2">SUM(E11:E15)</f>
        <v>76</v>
      </c>
      <c r="F16" s="295">
        <f>SUM(F8:F15)</f>
        <v>163538932</v>
      </c>
      <c r="G16" s="295">
        <f t="shared" si="0"/>
        <v>80</v>
      </c>
      <c r="H16" s="405">
        <f t="shared" si="1"/>
        <v>167332027</v>
      </c>
      <c r="I16" s="55"/>
    </row>
    <row r="17" spans="1:13" ht="16.5" customHeight="1" thickTop="1">
      <c r="A17" s="41"/>
      <c r="B17" s="124"/>
      <c r="C17" s="124"/>
      <c r="D17" s="124"/>
      <c r="E17" s="125"/>
      <c r="F17" s="126"/>
      <c r="G17" s="125"/>
      <c r="H17" s="127"/>
      <c r="I17" s="55"/>
    </row>
    <row r="18" spans="1:13" ht="21.95" customHeight="1">
      <c r="B18" s="103"/>
      <c r="C18" s="103"/>
      <c r="D18" s="103"/>
      <c r="E18" s="98"/>
      <c r="F18" s="98"/>
      <c r="G18" s="98"/>
      <c r="H18" s="128"/>
      <c r="I18" s="55"/>
      <c r="L18" s="41"/>
      <c r="M18" s="41"/>
    </row>
    <row r="19" spans="1:13" ht="21.95" customHeight="1">
      <c r="B19" s="103"/>
      <c r="C19" s="103"/>
      <c r="D19" s="103"/>
      <c r="E19" s="98"/>
      <c r="F19" s="98"/>
      <c r="G19" s="98"/>
      <c r="H19" s="98"/>
      <c r="I19" s="55"/>
      <c r="M19" s="41"/>
    </row>
    <row r="20" spans="1:13" ht="21.95" customHeight="1">
      <c r="B20" s="83"/>
      <c r="C20" s="83"/>
      <c r="D20" s="83"/>
      <c r="E20" s="55"/>
      <c r="F20" s="55"/>
      <c r="G20" s="55"/>
      <c r="H20" s="55"/>
      <c r="I20" s="55"/>
    </row>
    <row r="22" spans="1:13" ht="21.95" customHeight="1">
      <c r="I22" s="41"/>
      <c r="J22" s="41"/>
    </row>
    <row r="28" spans="1:13" ht="21.95" customHeight="1">
      <c r="H28" s="41"/>
    </row>
    <row r="29" spans="1:13" ht="21.95" customHeight="1">
      <c r="G29" s="41"/>
    </row>
  </sheetData>
  <mergeCells count="7">
    <mergeCell ref="B4:H4"/>
    <mergeCell ref="B5:E5"/>
    <mergeCell ref="G5:H5"/>
    <mergeCell ref="B6:B7"/>
    <mergeCell ref="E6:F6"/>
    <mergeCell ref="G6:H6"/>
    <mergeCell ref="C6:D6"/>
  </mergeCells>
  <printOptions horizontalCentered="1" verticalCentered="1"/>
  <pageMargins left="0.31496062992125984" right="0.15748031496062992" top="0.74803149606299213" bottom="1.1023622047244095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rightToLeft="1" tabSelected="1" view="pageBreakPreview" zoomScaleSheetLayoutView="100" workbookViewId="0">
      <selection activeCell="F48" sqref="F48"/>
    </sheetView>
  </sheetViews>
  <sheetFormatPr defaultRowHeight="21.95" customHeight="1"/>
  <cols>
    <col min="1" max="1" width="2.7109375" style="28" customWidth="1"/>
    <col min="2" max="2" width="21.5703125" style="77" customWidth="1"/>
    <col min="3" max="3" width="5.42578125" style="77" customWidth="1"/>
    <col min="4" max="4" width="21" style="77" customWidth="1"/>
    <col min="5" max="5" width="4.7109375" style="28" customWidth="1"/>
    <col min="6" max="6" width="32.28515625" style="28" customWidth="1"/>
    <col min="7" max="7" width="0.140625" style="28" hidden="1" customWidth="1"/>
    <col min="8" max="10" width="9.140625" style="28" hidden="1" customWidth="1"/>
    <col min="11" max="11" width="7.42578125" style="28" customWidth="1"/>
    <col min="12" max="16384" width="9.140625" style="28"/>
  </cols>
  <sheetData>
    <row r="1" spans="1:17" ht="21.95" customHeight="1">
      <c r="K1" s="118"/>
    </row>
    <row r="2" spans="1:17" ht="12.75"/>
    <row r="3" spans="1:17" ht="12.75"/>
    <row r="4" spans="1:17" ht="18">
      <c r="B4" s="567" t="s">
        <v>173</v>
      </c>
      <c r="C4" s="567"/>
      <c r="D4" s="567"/>
      <c r="E4" s="567"/>
      <c r="F4" s="567"/>
    </row>
    <row r="5" spans="1:17" ht="21.95" customHeight="1" thickBot="1">
      <c r="B5" s="568" t="s">
        <v>219</v>
      </c>
      <c r="C5" s="568"/>
      <c r="D5" s="568"/>
      <c r="E5" s="604" t="s">
        <v>40</v>
      </c>
      <c r="F5" s="604"/>
      <c r="G5" s="55"/>
    </row>
    <row r="6" spans="1:17" ht="21.95" customHeight="1" thickTop="1">
      <c r="B6" s="570" t="s">
        <v>13</v>
      </c>
      <c r="C6" s="573" t="s">
        <v>80</v>
      </c>
      <c r="D6" s="573"/>
      <c r="E6" s="573" t="s">
        <v>91</v>
      </c>
      <c r="F6" s="573"/>
      <c r="G6" s="55"/>
      <c r="Q6" s="41"/>
    </row>
    <row r="7" spans="1:17" ht="21.95" customHeight="1" thickBot="1">
      <c r="B7" s="591"/>
      <c r="C7" s="294" t="s">
        <v>8</v>
      </c>
      <c r="D7" s="294" t="s">
        <v>94</v>
      </c>
      <c r="E7" s="294" t="s">
        <v>8</v>
      </c>
      <c r="F7" s="294" t="s">
        <v>96</v>
      </c>
      <c r="G7" s="55"/>
    </row>
    <row r="8" spans="1:17" ht="16.5" thickTop="1">
      <c r="A8" s="31"/>
      <c r="B8" s="496" t="s">
        <v>24</v>
      </c>
      <c r="C8" s="413">
        <v>1</v>
      </c>
      <c r="D8" s="413">
        <v>2510000</v>
      </c>
      <c r="E8" s="564">
        <f>C8</f>
        <v>1</v>
      </c>
      <c r="F8" s="564">
        <f>D8</f>
        <v>2510000</v>
      </c>
      <c r="G8" s="142"/>
    </row>
    <row r="9" spans="1:17" ht="15.75">
      <c r="A9" s="31"/>
      <c r="B9" s="265" t="s">
        <v>16</v>
      </c>
      <c r="C9" s="241">
        <v>3</v>
      </c>
      <c r="D9" s="241">
        <v>348949844</v>
      </c>
      <c r="E9" s="138">
        <f t="shared" ref="E9:E12" si="0">C9</f>
        <v>3</v>
      </c>
      <c r="F9" s="138">
        <f t="shared" ref="F9:F12" si="1">D9</f>
        <v>348949844</v>
      </c>
      <c r="G9" s="142"/>
    </row>
    <row r="10" spans="1:17" ht="15.75">
      <c r="A10" s="31"/>
      <c r="B10" s="117" t="s">
        <v>161</v>
      </c>
      <c r="C10" s="240">
        <v>1</v>
      </c>
      <c r="D10" s="240">
        <v>101303</v>
      </c>
      <c r="E10" s="271">
        <f t="shared" si="0"/>
        <v>1</v>
      </c>
      <c r="F10" s="271">
        <f t="shared" si="1"/>
        <v>101303</v>
      </c>
      <c r="G10" s="142"/>
    </row>
    <row r="11" spans="1:17" ht="16.5" thickBot="1">
      <c r="A11" s="31"/>
      <c r="B11" s="265" t="s">
        <v>22</v>
      </c>
      <c r="C11" s="241">
        <v>2</v>
      </c>
      <c r="D11" s="241">
        <v>12447446</v>
      </c>
      <c r="E11" s="313">
        <f t="shared" si="0"/>
        <v>2</v>
      </c>
      <c r="F11" s="313">
        <f t="shared" si="1"/>
        <v>12447446</v>
      </c>
      <c r="G11" s="241"/>
    </row>
    <row r="12" spans="1:17" s="37" customFormat="1" ht="16.5" customHeight="1" thickBot="1">
      <c r="A12" s="31"/>
      <c r="B12" s="288" t="s">
        <v>0</v>
      </c>
      <c r="C12" s="278">
        <f>SUM(C8:C11)</f>
        <v>7</v>
      </c>
      <c r="D12" s="278">
        <f>SUM(D8:D11)</f>
        <v>364008593</v>
      </c>
      <c r="E12" s="298">
        <f t="shared" si="0"/>
        <v>7</v>
      </c>
      <c r="F12" s="271">
        <f t="shared" si="1"/>
        <v>364008593</v>
      </c>
      <c r="G12" s="142"/>
      <c r="K12" s="31"/>
    </row>
    <row r="13" spans="1:17" ht="16.5" customHeight="1" thickTop="1">
      <c r="A13" s="41"/>
      <c r="B13" s="124"/>
      <c r="C13" s="124"/>
      <c r="D13" s="124"/>
      <c r="E13" s="125"/>
      <c r="F13" s="127"/>
      <c r="G13" s="55"/>
      <c r="M13" s="41"/>
    </row>
    <row r="14" spans="1:17" ht="27.75" customHeight="1">
      <c r="B14" s="103"/>
      <c r="C14" s="103"/>
      <c r="D14" s="103"/>
      <c r="E14" s="98"/>
      <c r="F14" s="128"/>
      <c r="G14" s="55"/>
      <c r="K14" s="41"/>
    </row>
    <row r="15" spans="1:17" ht="21.95" customHeight="1">
      <c r="B15" s="103"/>
      <c r="C15" s="633"/>
      <c r="D15" s="633"/>
      <c r="E15" s="98"/>
      <c r="F15" s="98"/>
      <c r="G15" s="55"/>
    </row>
    <row r="16" spans="1:17" ht="21.95" customHeight="1">
      <c r="B16" s="83"/>
      <c r="C16" s="83"/>
      <c r="D16" s="83"/>
      <c r="E16" s="55"/>
      <c r="F16" s="55"/>
      <c r="G16" s="55"/>
    </row>
    <row r="18" spans="4:8" ht="21.95" customHeight="1">
      <c r="G18" s="41"/>
      <c r="H18" s="41"/>
    </row>
    <row r="21" spans="4:8" ht="21.95" customHeight="1">
      <c r="D21" s="311"/>
      <c r="E21" s="41"/>
    </row>
    <row r="24" spans="4:8" ht="21.95" customHeight="1">
      <c r="F24" s="41"/>
    </row>
    <row r="25" spans="4:8" ht="21.95" customHeight="1">
      <c r="E25" s="41"/>
    </row>
  </sheetData>
  <mergeCells count="7">
    <mergeCell ref="C15:D15"/>
    <mergeCell ref="B4:F4"/>
    <mergeCell ref="B5:D5"/>
    <mergeCell ref="E5:F5"/>
    <mergeCell ref="B6:B7"/>
    <mergeCell ref="C6:D6"/>
    <mergeCell ref="E6:F6"/>
  </mergeCells>
  <printOptions horizontalCentered="1" verticalCentered="1"/>
  <pageMargins left="0.31496062992125984" right="0.15748031496062992" top="0.74803149606299213" bottom="1.5354330708661419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rightToLeft="1" tabSelected="1" view="pageBreakPreview" zoomScale="89" zoomScaleSheetLayoutView="89" workbookViewId="0">
      <selection activeCell="F48" sqref="F48"/>
    </sheetView>
  </sheetViews>
  <sheetFormatPr defaultRowHeight="21.95" customHeight="1"/>
  <cols>
    <col min="1" max="1" width="2" style="28" customWidth="1"/>
    <col min="2" max="2" width="22.28515625" style="77" customWidth="1"/>
    <col min="3" max="3" width="5" style="28" customWidth="1"/>
    <col min="4" max="4" width="12.7109375" style="28" customWidth="1"/>
    <col min="5" max="5" width="5.28515625" style="28" customWidth="1"/>
    <col min="6" max="6" width="14" style="28" customWidth="1"/>
    <col min="7" max="7" width="7" style="28" customWidth="1"/>
    <col min="8" max="8" width="34.5703125" style="28" customWidth="1"/>
    <col min="9" max="16384" width="9.140625" style="28"/>
  </cols>
  <sheetData>
    <row r="3" spans="1:9" ht="48.75" customHeight="1"/>
    <row r="4" spans="1:9" ht="33.75" customHeight="1" thickBot="1">
      <c r="B4" s="634" t="s">
        <v>162</v>
      </c>
      <c r="C4" s="634"/>
      <c r="D4" s="634"/>
      <c r="E4" s="634"/>
      <c r="F4" s="634"/>
      <c r="G4" s="634"/>
      <c r="H4" s="634"/>
    </row>
    <row r="5" spans="1:9" ht="21.95" customHeight="1" thickTop="1" thickBot="1">
      <c r="B5" s="568" t="s">
        <v>216</v>
      </c>
      <c r="C5" s="568"/>
      <c r="D5" s="66"/>
      <c r="E5" s="66"/>
      <c r="F5" s="54"/>
      <c r="G5" s="635" t="s">
        <v>97</v>
      </c>
      <c r="H5" s="635" t="s">
        <v>40</v>
      </c>
    </row>
    <row r="6" spans="1:9" ht="21.95" customHeight="1" thickTop="1">
      <c r="B6" s="570" t="s">
        <v>13</v>
      </c>
      <c r="C6" s="625" t="s">
        <v>189</v>
      </c>
      <c r="D6" s="625"/>
      <c r="E6" s="625"/>
      <c r="F6" s="625"/>
      <c r="G6" s="573" t="s">
        <v>99</v>
      </c>
      <c r="H6" s="573"/>
    </row>
    <row r="7" spans="1:9" ht="21.95" customHeight="1" thickBot="1">
      <c r="B7" s="591"/>
      <c r="C7" s="294" t="s">
        <v>8</v>
      </c>
      <c r="D7" s="294" t="s">
        <v>9</v>
      </c>
      <c r="E7" s="294" t="s">
        <v>8</v>
      </c>
      <c r="F7" s="294" t="s">
        <v>93</v>
      </c>
      <c r="G7" s="294" t="s">
        <v>8</v>
      </c>
      <c r="H7" s="294" t="s">
        <v>94</v>
      </c>
    </row>
    <row r="8" spans="1:9" ht="24.75" customHeight="1" thickTop="1">
      <c r="B8" s="432" t="s">
        <v>16</v>
      </c>
      <c r="C8" s="161">
        <v>1</v>
      </c>
      <c r="D8" s="161">
        <v>11000000</v>
      </c>
      <c r="E8" s="161">
        <v>0</v>
      </c>
      <c r="F8" s="161">
        <v>0</v>
      </c>
      <c r="G8" s="240">
        <f>C8+E8</f>
        <v>1</v>
      </c>
      <c r="H8" s="161">
        <f>D8+F8</f>
        <v>11000000</v>
      </c>
    </row>
    <row r="9" spans="1:9" s="31" customFormat="1" ht="17.25" customHeight="1">
      <c r="B9" s="357" t="s">
        <v>17</v>
      </c>
      <c r="C9" s="207">
        <v>1</v>
      </c>
      <c r="D9" s="207">
        <v>265733</v>
      </c>
      <c r="E9" s="207">
        <v>0</v>
      </c>
      <c r="F9" s="207">
        <v>0</v>
      </c>
      <c r="G9" s="241">
        <f t="shared" ref="G9:G15" si="0">C9+E9</f>
        <v>1</v>
      </c>
      <c r="H9" s="207">
        <f t="shared" ref="H9:H15" si="1">D9+F9</f>
        <v>265733</v>
      </c>
    </row>
    <row r="10" spans="1:9" s="31" customFormat="1" ht="17.25" customHeight="1">
      <c r="B10" s="432" t="s">
        <v>24</v>
      </c>
      <c r="C10" s="161">
        <v>1</v>
      </c>
      <c r="D10" s="161">
        <v>1154450</v>
      </c>
      <c r="E10" s="161">
        <v>0</v>
      </c>
      <c r="F10" s="161">
        <v>0</v>
      </c>
      <c r="G10" s="240">
        <f t="shared" si="0"/>
        <v>1</v>
      </c>
      <c r="H10" s="161">
        <f t="shared" si="1"/>
        <v>1154450</v>
      </c>
    </row>
    <row r="11" spans="1:9" s="31" customFormat="1" ht="17.25" customHeight="1">
      <c r="B11" s="357" t="s">
        <v>19</v>
      </c>
      <c r="C11" s="207">
        <v>2</v>
      </c>
      <c r="D11" s="207">
        <v>986233</v>
      </c>
      <c r="E11" s="207">
        <v>0</v>
      </c>
      <c r="F11" s="207">
        <v>0</v>
      </c>
      <c r="G11" s="241">
        <f t="shared" si="0"/>
        <v>2</v>
      </c>
      <c r="H11" s="207">
        <f t="shared" si="1"/>
        <v>986233</v>
      </c>
    </row>
    <row r="12" spans="1:9" s="31" customFormat="1" ht="17.25" customHeight="1">
      <c r="B12" s="432" t="s">
        <v>22</v>
      </c>
      <c r="C12" s="161">
        <v>2</v>
      </c>
      <c r="D12" s="161">
        <v>796557</v>
      </c>
      <c r="E12" s="161">
        <v>7</v>
      </c>
      <c r="F12" s="161">
        <v>6224029</v>
      </c>
      <c r="G12" s="240">
        <f t="shared" si="0"/>
        <v>9</v>
      </c>
      <c r="H12" s="161">
        <f t="shared" si="1"/>
        <v>7020586</v>
      </c>
    </row>
    <row r="13" spans="1:9" s="31" customFormat="1" ht="17.25" customHeight="1">
      <c r="B13" s="357" t="s">
        <v>62</v>
      </c>
      <c r="C13" s="207">
        <v>1</v>
      </c>
      <c r="D13" s="207">
        <v>5518519</v>
      </c>
      <c r="E13" s="207">
        <v>0</v>
      </c>
      <c r="F13" s="207">
        <v>0</v>
      </c>
      <c r="G13" s="241">
        <f t="shared" si="0"/>
        <v>1</v>
      </c>
      <c r="H13" s="207">
        <f t="shared" si="1"/>
        <v>5518519</v>
      </c>
    </row>
    <row r="14" spans="1:9" s="37" customFormat="1" ht="23.25" customHeight="1" thickBot="1">
      <c r="A14" s="31"/>
      <c r="B14" s="401" t="s">
        <v>23</v>
      </c>
      <c r="C14" s="402">
        <v>2</v>
      </c>
      <c r="D14" s="402">
        <v>1871200</v>
      </c>
      <c r="E14" s="402">
        <v>0</v>
      </c>
      <c r="F14" s="402">
        <v>0</v>
      </c>
      <c r="G14" s="402">
        <f t="shared" si="0"/>
        <v>2</v>
      </c>
      <c r="H14" s="402">
        <f t="shared" si="1"/>
        <v>1871200</v>
      </c>
      <c r="I14" s="241"/>
    </row>
    <row r="15" spans="1:9" s="31" customFormat="1" ht="22.5" customHeight="1" thickBot="1">
      <c r="A15" s="178"/>
      <c r="B15" s="358" t="s">
        <v>0</v>
      </c>
      <c r="C15" s="359">
        <f t="shared" ref="C15:F15" si="2">SUM(C8:C14)</f>
        <v>10</v>
      </c>
      <c r="D15" s="359">
        <f t="shared" si="2"/>
        <v>21592692</v>
      </c>
      <c r="E15" s="359">
        <f t="shared" si="2"/>
        <v>7</v>
      </c>
      <c r="F15" s="359">
        <f t="shared" si="2"/>
        <v>6224029</v>
      </c>
      <c r="G15" s="359">
        <f t="shared" si="0"/>
        <v>17</v>
      </c>
      <c r="H15" s="359">
        <f t="shared" si="1"/>
        <v>27816721</v>
      </c>
    </row>
    <row r="16" spans="1:9" ht="21.95" customHeight="1" thickTop="1">
      <c r="A16" s="41"/>
      <c r="B16" s="311"/>
    </row>
    <row r="17" spans="1:6" ht="21.95" customHeight="1">
      <c r="A17" s="41"/>
      <c r="B17" s="311"/>
      <c r="C17" s="41"/>
      <c r="D17" s="41"/>
      <c r="E17" s="41"/>
      <c r="F17" s="209"/>
    </row>
  </sheetData>
  <mergeCells count="6">
    <mergeCell ref="B4:H4"/>
    <mergeCell ref="B5:C5"/>
    <mergeCell ref="G5:H5"/>
    <mergeCell ref="B6:B7"/>
    <mergeCell ref="C6:F6"/>
    <mergeCell ref="G6:H6"/>
  </mergeCells>
  <printOptions horizontalCentered="1" verticalCentered="1"/>
  <pageMargins left="0.31496062992125984" right="0.15748031496062992" top="0.74803149606299213" bottom="1.3779527559055118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rightToLeft="1" tabSelected="1" view="pageBreakPreview" zoomScaleSheetLayoutView="100" workbookViewId="0">
      <selection activeCell="F48" sqref="F48"/>
    </sheetView>
  </sheetViews>
  <sheetFormatPr defaultRowHeight="21.95" customHeight="1"/>
  <cols>
    <col min="1" max="1" width="4.28515625" style="28" customWidth="1"/>
    <col min="2" max="2" width="27.28515625" style="77" customWidth="1"/>
    <col min="3" max="3" width="4.5703125" style="28" customWidth="1"/>
    <col min="4" max="4" width="14" style="28" customWidth="1"/>
    <col min="5" max="5" width="5.28515625" style="28" customWidth="1"/>
    <col min="6" max="6" width="10.7109375" style="28" customWidth="1"/>
    <col min="7" max="7" width="6.85546875" style="28" customWidth="1"/>
    <col min="8" max="8" width="12.42578125" style="28" customWidth="1"/>
    <col min="9" max="9" width="6.85546875" style="28" customWidth="1"/>
    <col min="10" max="10" width="19.5703125" style="28" customWidth="1"/>
    <col min="11" max="16384" width="9.140625" style="28"/>
  </cols>
  <sheetData>
    <row r="1" spans="2:14" ht="57.75" customHeight="1"/>
    <row r="2" spans="2:14" ht="18">
      <c r="B2" s="567" t="s">
        <v>163</v>
      </c>
      <c r="C2" s="567"/>
      <c r="D2" s="567"/>
      <c r="E2" s="567"/>
      <c r="F2" s="567"/>
      <c r="G2" s="567"/>
      <c r="H2" s="567"/>
      <c r="I2" s="567"/>
      <c r="J2" s="567"/>
    </row>
    <row r="3" spans="2:14" ht="21.95" customHeight="1">
      <c r="B3" s="80"/>
      <c r="C3" s="62"/>
      <c r="D3" s="408"/>
      <c r="E3" s="408"/>
      <c r="F3" s="62"/>
      <c r="G3" s="247"/>
      <c r="H3" s="174"/>
      <c r="I3" s="62"/>
      <c r="J3" s="62"/>
    </row>
    <row r="4" spans="2:14" ht="21.95" customHeight="1" thickBot="1">
      <c r="B4" s="568" t="s">
        <v>68</v>
      </c>
      <c r="C4" s="568"/>
      <c r="D4" s="66"/>
      <c r="E4" s="66"/>
      <c r="F4" s="54"/>
      <c r="G4" s="54"/>
      <c r="H4" s="54"/>
      <c r="I4" s="604" t="s">
        <v>40</v>
      </c>
      <c r="J4" s="604" t="s">
        <v>40</v>
      </c>
    </row>
    <row r="5" spans="2:14" ht="21.95" customHeight="1" thickTop="1">
      <c r="B5" s="85" t="s">
        <v>13</v>
      </c>
      <c r="C5" s="625" t="s">
        <v>164</v>
      </c>
      <c r="D5" s="625"/>
      <c r="E5" s="625"/>
      <c r="F5" s="625"/>
      <c r="G5" s="573" t="s">
        <v>65</v>
      </c>
      <c r="H5" s="573"/>
      <c r="I5" s="573" t="s">
        <v>91</v>
      </c>
      <c r="J5" s="573"/>
    </row>
    <row r="6" spans="2:14" ht="21.95" customHeight="1" thickBot="1">
      <c r="B6" s="312"/>
      <c r="C6" s="312" t="s">
        <v>8</v>
      </c>
      <c r="D6" s="312" t="s">
        <v>9</v>
      </c>
      <c r="E6" s="312" t="s">
        <v>8</v>
      </c>
      <c r="F6" s="312" t="s">
        <v>94</v>
      </c>
      <c r="G6" s="312" t="s">
        <v>8</v>
      </c>
      <c r="H6" s="312" t="s">
        <v>9</v>
      </c>
      <c r="I6" s="312" t="s">
        <v>8</v>
      </c>
      <c r="J6" s="312" t="s">
        <v>77</v>
      </c>
    </row>
    <row r="7" spans="2:14" ht="21.95" customHeight="1" thickTop="1">
      <c r="B7" s="117" t="s">
        <v>16</v>
      </c>
      <c r="C7" s="264">
        <v>1</v>
      </c>
      <c r="D7" s="240">
        <v>919611</v>
      </c>
      <c r="E7" s="264">
        <v>0</v>
      </c>
      <c r="F7" s="264">
        <v>0</v>
      </c>
      <c r="G7" s="264">
        <v>0</v>
      </c>
      <c r="H7" s="264">
        <v>0</v>
      </c>
      <c r="I7" s="264">
        <f>C7+E7+G7</f>
        <v>1</v>
      </c>
      <c r="J7" s="264">
        <f>D7:D12+F7:F12+H7:H12</f>
        <v>919611</v>
      </c>
    </row>
    <row r="8" spans="2:14" ht="21.95" customHeight="1">
      <c r="B8" s="265" t="s">
        <v>17</v>
      </c>
      <c r="C8" s="291">
        <v>3</v>
      </c>
      <c r="D8" s="241">
        <v>4249227</v>
      </c>
      <c r="E8" s="291">
        <v>0</v>
      </c>
      <c r="F8" s="291">
        <v>0</v>
      </c>
      <c r="G8" s="291">
        <v>0</v>
      </c>
      <c r="H8" s="291">
        <v>0</v>
      </c>
      <c r="I8" s="291">
        <f t="shared" ref="I8:I12" si="0">C8+E8+G8</f>
        <v>3</v>
      </c>
      <c r="J8" s="291">
        <f t="shared" ref="J8:J12" si="1">D8:D13+F8:F13+H8:H13</f>
        <v>4249227</v>
      </c>
    </row>
    <row r="9" spans="2:14" ht="21.95" customHeight="1">
      <c r="B9" s="117" t="s">
        <v>165</v>
      </c>
      <c r="C9" s="264">
        <v>1</v>
      </c>
      <c r="D9" s="240">
        <v>51576957</v>
      </c>
      <c r="E9" s="264">
        <v>0</v>
      </c>
      <c r="F9" s="264">
        <v>0</v>
      </c>
      <c r="G9" s="264">
        <v>0</v>
      </c>
      <c r="H9" s="264">
        <v>0</v>
      </c>
      <c r="I9" s="264">
        <f t="shared" si="0"/>
        <v>1</v>
      </c>
      <c r="J9" s="264">
        <f t="shared" si="1"/>
        <v>51576957</v>
      </c>
    </row>
    <row r="10" spans="2:14" ht="16.5" customHeight="1">
      <c r="B10" s="176" t="s">
        <v>46</v>
      </c>
      <c r="C10" s="126">
        <v>1</v>
      </c>
      <c r="D10" s="177">
        <v>1518600</v>
      </c>
      <c r="E10" s="126">
        <v>0</v>
      </c>
      <c r="F10" s="126">
        <v>0</v>
      </c>
      <c r="G10" s="126">
        <v>0</v>
      </c>
      <c r="H10" s="126">
        <v>0</v>
      </c>
      <c r="I10" s="291">
        <f t="shared" si="0"/>
        <v>1</v>
      </c>
      <c r="J10" s="291">
        <f t="shared" si="1"/>
        <v>1518600</v>
      </c>
      <c r="N10" s="41"/>
    </row>
    <row r="11" spans="2:14" ht="16.5" customHeight="1" thickBot="1">
      <c r="B11" s="175" t="s">
        <v>22</v>
      </c>
      <c r="C11" s="438">
        <v>2</v>
      </c>
      <c r="D11" s="169">
        <v>11859048</v>
      </c>
      <c r="E11" s="438">
        <v>1</v>
      </c>
      <c r="F11" s="438">
        <v>378000</v>
      </c>
      <c r="G11" s="494">
        <v>42</v>
      </c>
      <c r="H11" s="494">
        <v>55173757</v>
      </c>
      <c r="I11" s="494">
        <f t="shared" si="0"/>
        <v>45</v>
      </c>
      <c r="J11" s="494">
        <f t="shared" si="1"/>
        <v>67410805</v>
      </c>
    </row>
    <row r="12" spans="2:14" ht="21.95" customHeight="1" thickBot="1">
      <c r="B12" s="449" t="s">
        <v>0</v>
      </c>
      <c r="C12" s="450">
        <f>SUM(C7:C11)</f>
        <v>8</v>
      </c>
      <c r="D12" s="451">
        <f>SUM(D7:D11)</f>
        <v>70123443</v>
      </c>
      <c r="E12" s="450">
        <f t="shared" ref="E12:H12" si="2">SUM(E7:E11)</f>
        <v>1</v>
      </c>
      <c r="F12" s="450">
        <f t="shared" si="2"/>
        <v>378000</v>
      </c>
      <c r="G12" s="488">
        <f t="shared" si="2"/>
        <v>42</v>
      </c>
      <c r="H12" s="488">
        <f t="shared" si="2"/>
        <v>55173757</v>
      </c>
      <c r="I12" s="291">
        <f t="shared" si="0"/>
        <v>51</v>
      </c>
      <c r="J12" s="291">
        <f t="shared" si="1"/>
        <v>125675200</v>
      </c>
      <c r="L12" s="41"/>
    </row>
    <row r="13" spans="2:14" ht="30.75" customHeight="1" thickTop="1">
      <c r="B13" s="83"/>
      <c r="C13" s="55"/>
      <c r="D13" s="55"/>
      <c r="E13" s="55"/>
      <c r="F13" s="55"/>
      <c r="G13" s="55"/>
      <c r="H13" s="636"/>
      <c r="I13" s="637"/>
      <c r="J13" s="637"/>
    </row>
    <row r="14" spans="2:14" ht="21.95" customHeight="1">
      <c r="B14" s="83"/>
      <c r="C14" s="55"/>
      <c r="D14" s="55"/>
      <c r="E14" s="55"/>
      <c r="F14" s="55"/>
      <c r="G14" s="214"/>
      <c r="H14" s="55"/>
      <c r="I14" s="55"/>
      <c r="J14" s="55"/>
    </row>
  </sheetData>
  <mergeCells count="7">
    <mergeCell ref="H13:J13"/>
    <mergeCell ref="B2:J2"/>
    <mergeCell ref="B4:C4"/>
    <mergeCell ref="I4:J4"/>
    <mergeCell ref="C5:F5"/>
    <mergeCell ref="I5:J5"/>
    <mergeCell ref="G5:H5"/>
  </mergeCells>
  <printOptions horizontalCentered="1" verticalCentered="1"/>
  <pageMargins left="0.31496062992125984" right="0.15748031496062992" top="0.74803149606299213" bottom="1.3779527559055118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rightToLeft="1" tabSelected="1" view="pageBreakPreview" zoomScale="80" zoomScaleSheetLayoutView="80" workbookViewId="0">
      <selection activeCell="F48" sqref="F48"/>
    </sheetView>
  </sheetViews>
  <sheetFormatPr defaultRowHeight="21.95" customHeight="1"/>
  <cols>
    <col min="1" max="1" width="2.28515625" style="28" customWidth="1"/>
    <col min="2" max="2" width="30.140625" style="77" bestFit="1" customWidth="1"/>
    <col min="3" max="3" width="7.85546875" style="28" bestFit="1" customWidth="1"/>
    <col min="4" max="4" width="22.28515625" style="28" bestFit="1" customWidth="1"/>
    <col min="5" max="5" width="7.85546875" style="28" bestFit="1" customWidth="1"/>
    <col min="6" max="6" width="14.7109375" style="28" bestFit="1" customWidth="1"/>
    <col min="7" max="7" width="7.85546875" style="28" bestFit="1" customWidth="1"/>
    <col min="8" max="8" width="17.85546875" style="28" bestFit="1" customWidth="1"/>
    <col min="9" max="10" width="12" style="28" customWidth="1"/>
    <col min="11" max="12" width="31.85546875" style="28" customWidth="1"/>
    <col min="13" max="16384" width="9.140625" style="28"/>
  </cols>
  <sheetData>
    <row r="1" spans="2:12" ht="57.75" customHeight="1"/>
    <row r="2" spans="2:12" ht="21.95" customHeight="1">
      <c r="B2" s="578" t="s">
        <v>172</v>
      </c>
      <c r="C2" s="578"/>
      <c r="D2" s="578"/>
      <c r="E2" s="578"/>
      <c r="F2" s="578"/>
      <c r="G2" s="578"/>
      <c r="H2" s="578"/>
      <c r="K2" s="444"/>
    </row>
    <row r="3" spans="2:12" ht="21.95" customHeight="1" thickBot="1">
      <c r="B3" s="568" t="s">
        <v>68</v>
      </c>
      <c r="C3" s="568"/>
      <c r="D3" s="61"/>
      <c r="E3" s="54"/>
      <c r="F3" s="54"/>
      <c r="G3" s="569" t="s">
        <v>40</v>
      </c>
      <c r="H3" s="569" t="s">
        <v>40</v>
      </c>
      <c r="K3" s="445"/>
    </row>
    <row r="4" spans="2:12" ht="21.95" customHeight="1" thickTop="1">
      <c r="B4" s="570" t="s">
        <v>13</v>
      </c>
      <c r="C4" s="573" t="s">
        <v>66</v>
      </c>
      <c r="D4" s="573"/>
      <c r="E4" s="573" t="s">
        <v>64</v>
      </c>
      <c r="F4" s="573"/>
      <c r="G4" s="572" t="s">
        <v>0</v>
      </c>
      <c r="H4" s="572"/>
      <c r="J4" s="446"/>
    </row>
    <row r="5" spans="2:12" ht="21.95" customHeight="1" thickBot="1">
      <c r="B5" s="591"/>
      <c r="C5" s="431" t="s">
        <v>8</v>
      </c>
      <c r="D5" s="431" t="s">
        <v>9</v>
      </c>
      <c r="E5" s="431" t="s">
        <v>8</v>
      </c>
      <c r="F5" s="431" t="s">
        <v>9</v>
      </c>
      <c r="G5" s="431" t="s">
        <v>8</v>
      </c>
      <c r="H5" s="431" t="s">
        <v>9</v>
      </c>
    </row>
    <row r="6" spans="2:12" ht="21.95" customHeight="1" thickTop="1">
      <c r="B6" s="132" t="s">
        <v>16</v>
      </c>
      <c r="C6" s="367">
        <v>2</v>
      </c>
      <c r="D6" s="271">
        <v>1795213</v>
      </c>
      <c r="E6" s="135">
        <v>0</v>
      </c>
      <c r="F6" s="135">
        <v>0</v>
      </c>
      <c r="G6" s="367">
        <f>C6+E6</f>
        <v>2</v>
      </c>
      <c r="H6" s="271">
        <f>D6+E6+G6</f>
        <v>1795215</v>
      </c>
    </row>
    <row r="7" spans="2:12" ht="21.95" customHeight="1">
      <c r="B7" s="253" t="s">
        <v>17</v>
      </c>
      <c r="C7" s="137">
        <v>3</v>
      </c>
      <c r="D7" s="73">
        <v>2259717</v>
      </c>
      <c r="E7" s="369">
        <v>0</v>
      </c>
      <c r="F7" s="369">
        <v>0</v>
      </c>
      <c r="G7" s="137">
        <f t="shared" ref="G7:G13" si="0">C7+E7</f>
        <v>3</v>
      </c>
      <c r="H7" s="73">
        <f>D7+F7</f>
        <v>2259717</v>
      </c>
    </row>
    <row r="8" spans="2:12" ht="21.95" customHeight="1">
      <c r="B8" s="132" t="s">
        <v>24</v>
      </c>
      <c r="C8" s="367">
        <v>16</v>
      </c>
      <c r="D8" s="271">
        <v>19057440</v>
      </c>
      <c r="E8" s="135">
        <v>1</v>
      </c>
      <c r="F8" s="271">
        <v>463529</v>
      </c>
      <c r="G8" s="367">
        <f t="shared" si="0"/>
        <v>17</v>
      </c>
      <c r="H8" s="271">
        <f t="shared" ref="H8:H11" si="1">D8+E8+G8</f>
        <v>19057458</v>
      </c>
    </row>
    <row r="9" spans="2:12" ht="16.5" customHeight="1">
      <c r="B9" s="124" t="s">
        <v>46</v>
      </c>
      <c r="C9" s="177">
        <v>2</v>
      </c>
      <c r="D9" s="177">
        <v>1147902</v>
      </c>
      <c r="E9" s="126">
        <v>0</v>
      </c>
      <c r="F9" s="126">
        <v>0</v>
      </c>
      <c r="G9" s="137">
        <f t="shared" si="0"/>
        <v>2</v>
      </c>
      <c r="H9" s="138">
        <f t="shared" si="1"/>
        <v>1147904</v>
      </c>
    </row>
    <row r="10" spans="2:12" ht="16.5" customHeight="1">
      <c r="B10" s="509" t="s">
        <v>19</v>
      </c>
      <c r="C10" s="169">
        <v>3</v>
      </c>
      <c r="D10" s="169">
        <v>6221453</v>
      </c>
      <c r="E10" s="438">
        <v>0</v>
      </c>
      <c r="F10" s="438">
        <v>0</v>
      </c>
      <c r="G10" s="367">
        <f t="shared" si="0"/>
        <v>3</v>
      </c>
      <c r="H10" s="110">
        <f t="shared" si="1"/>
        <v>6221456</v>
      </c>
    </row>
    <row r="11" spans="2:12" ht="16.5" customHeight="1">
      <c r="B11" s="124" t="s">
        <v>20</v>
      </c>
      <c r="C11" s="177">
        <v>3</v>
      </c>
      <c r="D11" s="177">
        <v>7520482</v>
      </c>
      <c r="E11" s="126">
        <v>0</v>
      </c>
      <c r="F11" s="126">
        <v>0</v>
      </c>
      <c r="G11" s="137">
        <f t="shared" si="0"/>
        <v>3</v>
      </c>
      <c r="H11" s="138">
        <f t="shared" si="1"/>
        <v>7520485</v>
      </c>
      <c r="L11" s="41"/>
    </row>
    <row r="12" spans="2:12" ht="16.5" customHeight="1" thickBot="1">
      <c r="B12" s="509" t="s">
        <v>166</v>
      </c>
      <c r="C12" s="443">
        <v>14</v>
      </c>
      <c r="D12" s="443">
        <v>20969857</v>
      </c>
      <c r="E12" s="96">
        <v>0</v>
      </c>
      <c r="F12" s="96">
        <v>0</v>
      </c>
      <c r="G12" s="367">
        <f t="shared" si="0"/>
        <v>14</v>
      </c>
      <c r="H12" s="271">
        <f>D12+F12</f>
        <v>20969857</v>
      </c>
    </row>
    <row r="13" spans="2:12" ht="16.5" customHeight="1" thickBot="1">
      <c r="B13" s="106" t="s">
        <v>0</v>
      </c>
      <c r="C13" s="440">
        <f t="shared" ref="C13:F13" si="2">SUM(C6:C12)</f>
        <v>43</v>
      </c>
      <c r="D13" s="448">
        <f t="shared" si="2"/>
        <v>58972064</v>
      </c>
      <c r="E13" s="439">
        <f t="shared" si="2"/>
        <v>1</v>
      </c>
      <c r="F13" s="447">
        <f t="shared" si="2"/>
        <v>463529</v>
      </c>
      <c r="G13" s="447">
        <f t="shared" si="0"/>
        <v>44</v>
      </c>
      <c r="H13" s="447">
        <f>D13+F13</f>
        <v>59435593</v>
      </c>
    </row>
    <row r="14" spans="2:12" ht="21.95" customHeight="1" thickTop="1">
      <c r="B14" s="83"/>
      <c r="C14" s="55"/>
      <c r="D14" s="55"/>
      <c r="E14" s="55"/>
      <c r="F14" s="55"/>
      <c r="G14" s="55"/>
      <c r="H14" s="55"/>
    </row>
  </sheetData>
  <mergeCells count="7">
    <mergeCell ref="B2:H2"/>
    <mergeCell ref="B3:C3"/>
    <mergeCell ref="G3:H3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rightToLeft="1" view="pageBreakPreview" zoomScaleSheetLayoutView="100" workbookViewId="0">
      <selection activeCell="F48" sqref="F48"/>
    </sheetView>
  </sheetViews>
  <sheetFormatPr defaultRowHeight="21.95" customHeight="1"/>
  <cols>
    <col min="1" max="1" width="2.28515625" style="28" customWidth="1"/>
    <col min="2" max="2" width="20.85546875" style="77" customWidth="1"/>
    <col min="3" max="3" width="6.5703125" style="28" customWidth="1"/>
    <col min="4" max="4" width="13.5703125" style="28" customWidth="1"/>
    <col min="5" max="5" width="6.5703125" style="28" customWidth="1"/>
    <col min="6" max="6" width="30.5703125" style="28" customWidth="1"/>
    <col min="7" max="7" width="7" style="28" customWidth="1"/>
    <col min="8" max="16384" width="9.140625" style="28"/>
  </cols>
  <sheetData>
    <row r="1" spans="1:14" ht="41.25" customHeight="1"/>
    <row r="2" spans="1:14" ht="18">
      <c r="B2" s="578" t="s">
        <v>121</v>
      </c>
      <c r="C2" s="578"/>
      <c r="D2" s="578"/>
      <c r="E2" s="578"/>
      <c r="F2" s="578"/>
    </row>
    <row r="3" spans="1:14" ht="21.95" customHeight="1" thickBot="1">
      <c r="B3" s="568" t="s">
        <v>68</v>
      </c>
      <c r="C3" s="568"/>
      <c r="D3" s="51"/>
      <c r="E3" s="569" t="s">
        <v>40</v>
      </c>
      <c r="F3" s="569" t="s">
        <v>40</v>
      </c>
    </row>
    <row r="4" spans="1:14" ht="21.95" customHeight="1" thickTop="1">
      <c r="B4" s="585" t="s">
        <v>13</v>
      </c>
      <c r="C4" s="573" t="s">
        <v>82</v>
      </c>
      <c r="D4" s="573"/>
      <c r="E4" s="573" t="s">
        <v>81</v>
      </c>
      <c r="F4" s="573"/>
      <c r="J4" s="46"/>
    </row>
    <row r="5" spans="1:14" ht="21.95" customHeight="1" thickBot="1">
      <c r="B5" s="638"/>
      <c r="C5" s="380" t="s">
        <v>8</v>
      </c>
      <c r="D5" s="294" t="s">
        <v>9</v>
      </c>
      <c r="E5" s="294" t="s">
        <v>8</v>
      </c>
      <c r="F5" s="294" t="s">
        <v>9</v>
      </c>
      <c r="M5" s="118"/>
    </row>
    <row r="6" spans="1:14" ht="16.5" customHeight="1" thickTop="1" thickBot="1">
      <c r="B6" s="274"/>
      <c r="C6" s="73"/>
      <c r="D6" s="73"/>
      <c r="E6" s="73"/>
      <c r="F6" s="73"/>
      <c r="I6" s="57"/>
    </row>
    <row r="7" spans="1:14" s="37" customFormat="1" ht="16.5" customHeight="1">
      <c r="A7" s="178"/>
      <c r="B7" s="323"/>
      <c r="C7" s="324"/>
      <c r="D7" s="324"/>
      <c r="E7" s="324"/>
      <c r="F7" s="324"/>
      <c r="G7" s="31"/>
      <c r="H7" s="31"/>
      <c r="I7" s="162"/>
      <c r="J7" s="31"/>
      <c r="K7" s="31"/>
      <c r="L7" s="31"/>
      <c r="M7" s="178"/>
      <c r="N7" s="327"/>
    </row>
    <row r="8" spans="1:14" ht="21.95" customHeight="1" thickBot="1">
      <c r="B8" s="325"/>
      <c r="C8" s="326"/>
      <c r="D8" s="123"/>
      <c r="E8" s="326"/>
      <c r="F8" s="123"/>
      <c r="I8" s="57"/>
    </row>
    <row r="9" spans="1:14" ht="21.95" customHeight="1" thickTop="1">
      <c r="I9" s="57"/>
    </row>
    <row r="10" spans="1:14" ht="21.95" customHeight="1">
      <c r="I10" s="57"/>
    </row>
    <row r="11" spans="1:14" ht="68.25" customHeight="1">
      <c r="D11" s="289"/>
      <c r="I11" s="57"/>
    </row>
    <row r="12" spans="1:14" ht="21.95" customHeight="1">
      <c r="I12" s="57"/>
    </row>
  </sheetData>
  <mergeCells count="6">
    <mergeCell ref="B2:F2"/>
    <mergeCell ref="B3:C3"/>
    <mergeCell ref="E3:F3"/>
    <mergeCell ref="B4:B5"/>
    <mergeCell ref="C4:D4"/>
    <mergeCell ref="E4:F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AZ37"/>
  <sheetViews>
    <sheetView rightToLeft="1" tabSelected="1" zoomScaleNormal="100" zoomScaleSheetLayoutView="85" zoomScalePageLayoutView="115" workbookViewId="0">
      <selection activeCell="F48" sqref="F48"/>
    </sheetView>
  </sheetViews>
  <sheetFormatPr defaultRowHeight="12.75"/>
  <cols>
    <col min="1" max="1" width="16.85546875" style="1" customWidth="1"/>
    <col min="2" max="2" width="11.140625" style="1" customWidth="1"/>
    <col min="3" max="3" width="8.5703125" style="1" customWidth="1"/>
    <col min="4" max="4" width="18.28515625" style="1" customWidth="1"/>
    <col min="5" max="5" width="9.5703125" style="1" customWidth="1"/>
    <col min="6" max="6" width="17.5703125" style="1" customWidth="1"/>
    <col min="7" max="7" width="12.42578125" style="1" customWidth="1"/>
    <col min="8" max="8" width="36.7109375" style="1" customWidth="1"/>
    <col min="9" max="9" width="9.140625" style="1"/>
    <col min="10" max="10" width="6.7109375" style="1" customWidth="1"/>
    <col min="11" max="11" width="9.140625" style="1"/>
    <col min="12" max="12" width="11.42578125" style="1" customWidth="1"/>
    <col min="13" max="13" width="9.140625" style="1"/>
    <col min="14" max="14" width="9.140625" style="1" customWidth="1"/>
    <col min="15" max="16384" width="9.140625" style="1"/>
  </cols>
  <sheetData>
    <row r="1" spans="1:52" s="2" customFormat="1" ht="21.95" customHeight="1">
      <c r="B1" s="578" t="s">
        <v>138</v>
      </c>
      <c r="C1" s="578"/>
      <c r="D1" s="578"/>
      <c r="E1" s="578"/>
      <c r="F1" s="578"/>
      <c r="G1" s="578"/>
      <c r="H1" s="578"/>
      <c r="M1" s="3"/>
    </row>
    <row r="2" spans="1:52" s="3" customFormat="1" ht="21.95" customHeight="1" thickBot="1">
      <c r="B2" s="194" t="s">
        <v>51</v>
      </c>
      <c r="C2" s="196"/>
      <c r="D2" s="21"/>
      <c r="E2" s="21"/>
      <c r="F2" s="21"/>
      <c r="G2" s="21"/>
      <c r="H2" s="195" t="s">
        <v>40</v>
      </c>
    </row>
    <row r="3" spans="1:52" s="3" customFormat="1" ht="21.95" customHeight="1" thickTop="1">
      <c r="B3" s="572" t="s">
        <v>7</v>
      </c>
      <c r="C3" s="573" t="s">
        <v>10</v>
      </c>
      <c r="D3" s="573"/>
      <c r="E3" s="573" t="s">
        <v>11</v>
      </c>
      <c r="F3" s="573"/>
      <c r="G3" s="574" t="s">
        <v>212</v>
      </c>
      <c r="H3" s="574"/>
    </row>
    <row r="4" spans="1:52" s="3" customFormat="1" ht="21.95" customHeight="1" thickBot="1">
      <c r="B4" s="579"/>
      <c r="C4" s="294" t="s">
        <v>8</v>
      </c>
      <c r="D4" s="294" t="s">
        <v>9</v>
      </c>
      <c r="E4" s="294" t="s">
        <v>202</v>
      </c>
      <c r="F4" s="294" t="s">
        <v>203</v>
      </c>
      <c r="G4" s="294" t="s">
        <v>8</v>
      </c>
      <c r="H4" s="294" t="s">
        <v>9</v>
      </c>
      <c r="L4" s="300"/>
      <c r="M4" s="282"/>
      <c r="N4" s="137"/>
      <c r="O4" s="282"/>
    </row>
    <row r="5" spans="1:52" s="3" customFormat="1" ht="17.25" customHeight="1" thickTop="1">
      <c r="B5" s="360" t="s">
        <v>85</v>
      </c>
      <c r="C5" s="367">
        <v>37</v>
      </c>
      <c r="D5" s="261">
        <v>7962829</v>
      </c>
      <c r="E5" s="367">
        <v>151</v>
      </c>
      <c r="F5" s="276">
        <v>79779837</v>
      </c>
      <c r="G5" s="367">
        <f>C5+E5</f>
        <v>188</v>
      </c>
      <c r="H5" s="262">
        <f>D5+F5</f>
        <v>87742666</v>
      </c>
      <c r="I5" s="279"/>
      <c r="J5"/>
      <c r="L5" s="339"/>
      <c r="M5" s="1"/>
      <c r="N5" s="283"/>
    </row>
    <row r="6" spans="1:52" ht="16.5" customHeight="1">
      <c r="B6" s="504" t="s">
        <v>12</v>
      </c>
      <c r="C6" s="503">
        <v>5</v>
      </c>
      <c r="D6" s="349">
        <v>1517237</v>
      </c>
      <c r="E6" s="479">
        <v>23</v>
      </c>
      <c r="F6" s="507">
        <v>64327569</v>
      </c>
      <c r="G6" s="241">
        <f t="shared" ref="G6:G18" si="0">C6+E6</f>
        <v>28</v>
      </c>
      <c r="H6" s="350">
        <f t="shared" ref="H6:H28" si="1">D6+F6</f>
        <v>65844806</v>
      </c>
      <c r="I6" s="279"/>
      <c r="J6"/>
      <c r="M6" s="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52" ht="16.5" customHeight="1">
      <c r="A7" s="4"/>
      <c r="B7" s="360" t="s">
        <v>1</v>
      </c>
      <c r="C7" s="367">
        <v>72</v>
      </c>
      <c r="D7" s="261">
        <v>112412591</v>
      </c>
      <c r="E7" s="367">
        <v>75</v>
      </c>
      <c r="F7" s="240">
        <v>163483371</v>
      </c>
      <c r="G7" s="367">
        <f t="shared" si="0"/>
        <v>147</v>
      </c>
      <c r="H7" s="262">
        <f t="shared" si="1"/>
        <v>275895962</v>
      </c>
      <c r="I7" s="300"/>
      <c r="J7" s="4"/>
      <c r="K7" s="4"/>
      <c r="L7" s="4"/>
      <c r="M7" s="151"/>
      <c r="N7" s="235"/>
      <c r="O7" s="23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2" s="151" customFormat="1" ht="14.25" customHeight="1">
      <c r="B8" s="501" t="s">
        <v>69</v>
      </c>
      <c r="C8" s="479">
        <v>32</v>
      </c>
      <c r="D8" s="502">
        <v>68940276</v>
      </c>
      <c r="E8" s="479">
        <v>107</v>
      </c>
      <c r="F8" s="241">
        <v>243035139</v>
      </c>
      <c r="G8" s="137">
        <f t="shared" si="0"/>
        <v>139</v>
      </c>
      <c r="H8" s="350">
        <f t="shared" si="1"/>
        <v>311975415</v>
      </c>
      <c r="I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s="152" customFormat="1" ht="12.75" customHeight="1">
      <c r="A9" s="151"/>
      <c r="B9" s="360" t="s">
        <v>2</v>
      </c>
      <c r="C9" s="367">
        <v>24</v>
      </c>
      <c r="D9" s="261">
        <v>171559579</v>
      </c>
      <c r="E9" s="367">
        <v>68</v>
      </c>
      <c r="F9" s="240">
        <v>279966022</v>
      </c>
      <c r="G9" s="367">
        <f t="shared" si="0"/>
        <v>92</v>
      </c>
      <c r="H9" s="262">
        <f t="shared" si="1"/>
        <v>451525601</v>
      </c>
      <c r="I9" s="238"/>
      <c r="J9" s="151"/>
      <c r="K9" s="235"/>
      <c r="L9" s="151"/>
      <c r="M9" s="151"/>
      <c r="N9" s="151"/>
      <c r="O9" s="15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s="151" customFormat="1" ht="12.75" customHeight="1">
      <c r="B10" s="501" t="s">
        <v>3</v>
      </c>
      <c r="C10" s="479">
        <v>7</v>
      </c>
      <c r="D10" s="502">
        <v>17960029</v>
      </c>
      <c r="E10" s="479">
        <v>34</v>
      </c>
      <c r="F10" s="241">
        <v>79789277</v>
      </c>
      <c r="G10" s="137">
        <f t="shared" si="0"/>
        <v>41</v>
      </c>
      <c r="H10" s="350">
        <f t="shared" si="1"/>
        <v>97749306</v>
      </c>
      <c r="I10" s="238"/>
      <c r="K10" s="23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ht="12" customHeight="1">
      <c r="B11" s="360" t="s">
        <v>70</v>
      </c>
      <c r="C11" s="367">
        <v>18</v>
      </c>
      <c r="D11" s="261">
        <v>33770357</v>
      </c>
      <c r="E11" s="367">
        <v>50</v>
      </c>
      <c r="F11" s="240">
        <v>85891036</v>
      </c>
      <c r="G11" s="367">
        <f t="shared" si="0"/>
        <v>68</v>
      </c>
      <c r="H11" s="262">
        <f t="shared" si="1"/>
        <v>119661393</v>
      </c>
      <c r="I11" s="238"/>
      <c r="J11" s="151"/>
      <c r="K11" s="151"/>
      <c r="L11" s="151"/>
      <c r="M11" s="151"/>
      <c r="N11" s="151"/>
      <c r="O11" s="151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s="151" customFormat="1" ht="12.75" customHeight="1">
      <c r="B12" s="501" t="s">
        <v>4</v>
      </c>
      <c r="C12" s="503">
        <v>12</v>
      </c>
      <c r="D12" s="349">
        <v>10370255</v>
      </c>
      <c r="E12" s="503">
        <v>68</v>
      </c>
      <c r="F12" s="241">
        <v>156961772</v>
      </c>
      <c r="G12" s="137">
        <f t="shared" si="0"/>
        <v>80</v>
      </c>
      <c r="H12" s="350">
        <f t="shared" si="1"/>
        <v>167332027</v>
      </c>
      <c r="I12" s="238"/>
      <c r="J12" s="235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 s="152" customFormat="1" ht="12" customHeight="1">
      <c r="A13" s="151"/>
      <c r="B13" s="360" t="s">
        <v>71</v>
      </c>
      <c r="C13" s="367">
        <v>2</v>
      </c>
      <c r="D13" s="261">
        <v>12447446</v>
      </c>
      <c r="E13" s="367">
        <v>5</v>
      </c>
      <c r="F13" s="240">
        <v>351561147</v>
      </c>
      <c r="G13" s="367">
        <f t="shared" si="0"/>
        <v>7</v>
      </c>
      <c r="H13" s="262">
        <f t="shared" si="1"/>
        <v>364008593</v>
      </c>
      <c r="I13" s="238"/>
      <c r="J13" s="151"/>
      <c r="K13" s="151"/>
      <c r="L13" s="151"/>
      <c r="M13" s="151"/>
      <c r="N13" s="151"/>
      <c r="O13" s="15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pans="1:52" s="151" customFormat="1" ht="13.5" customHeight="1">
      <c r="B14" s="504" t="s">
        <v>60</v>
      </c>
      <c r="C14" s="479">
        <v>3</v>
      </c>
      <c r="D14" s="502">
        <v>3039819</v>
      </c>
      <c r="E14" s="479">
        <v>14</v>
      </c>
      <c r="F14" s="241">
        <v>24776902</v>
      </c>
      <c r="G14" s="137">
        <f t="shared" si="0"/>
        <v>17</v>
      </c>
      <c r="H14" s="350">
        <f t="shared" si="1"/>
        <v>27816721</v>
      </c>
      <c r="I14" s="238"/>
      <c r="M14" s="15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2" s="153" customFormat="1" ht="13.5" customHeight="1">
      <c r="A15" s="154"/>
      <c r="B15" s="360" t="s">
        <v>61</v>
      </c>
      <c r="C15" s="367">
        <v>11</v>
      </c>
      <c r="D15" s="261">
        <v>22987399</v>
      </c>
      <c r="E15" s="367">
        <v>40</v>
      </c>
      <c r="F15" s="240">
        <v>102687801</v>
      </c>
      <c r="G15" s="367">
        <f t="shared" si="0"/>
        <v>51</v>
      </c>
      <c r="H15" s="262">
        <f t="shared" si="1"/>
        <v>125675200</v>
      </c>
      <c r="I15" s="238"/>
      <c r="J15" s="154"/>
      <c r="K15" s="154"/>
      <c r="L15" s="154"/>
      <c r="M15" s="1"/>
      <c r="N15" s="154"/>
      <c r="O15" s="15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s="153" customFormat="1" ht="13.5" customHeight="1">
      <c r="A16" s="154"/>
      <c r="B16" s="368" t="s">
        <v>137</v>
      </c>
      <c r="C16" s="137">
        <v>9</v>
      </c>
      <c r="D16" s="349">
        <v>15647278</v>
      </c>
      <c r="E16" s="137">
        <v>35</v>
      </c>
      <c r="F16" s="241">
        <v>43788315</v>
      </c>
      <c r="G16" s="137">
        <f t="shared" si="0"/>
        <v>44</v>
      </c>
      <c r="H16" s="350">
        <f t="shared" si="1"/>
        <v>59435593</v>
      </c>
      <c r="I16" s="238"/>
      <c r="J16" s="154"/>
      <c r="K16" s="154"/>
      <c r="L16" s="154"/>
      <c r="M16" s="1"/>
      <c r="N16" s="154"/>
      <c r="O16" s="15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ht="14.25" customHeight="1">
      <c r="B17" s="506" t="s">
        <v>5</v>
      </c>
      <c r="C17" s="367">
        <v>15</v>
      </c>
      <c r="D17" s="261">
        <v>22216174</v>
      </c>
      <c r="E17" s="367">
        <v>15</v>
      </c>
      <c r="F17" s="240">
        <v>30106896</v>
      </c>
      <c r="G17" s="367">
        <f t="shared" si="0"/>
        <v>30</v>
      </c>
      <c r="H17" s="505">
        <f t="shared" si="1"/>
        <v>52323070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s="4" customFormat="1" ht="14.25" customHeight="1" thickBot="1">
      <c r="B18" s="492" t="s">
        <v>6</v>
      </c>
      <c r="C18" s="426">
        <v>63</v>
      </c>
      <c r="D18" s="430">
        <v>88589898</v>
      </c>
      <c r="E18" s="426">
        <v>52</v>
      </c>
      <c r="F18" s="412">
        <v>262423416</v>
      </c>
      <c r="G18" s="412">
        <f t="shared" si="0"/>
        <v>115</v>
      </c>
      <c r="H18" s="430">
        <f t="shared" si="1"/>
        <v>351013314</v>
      </c>
      <c r="I18" s="299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s="4" customFormat="1" ht="18" customHeight="1" thickBot="1">
      <c r="B19" s="294" t="s">
        <v>0</v>
      </c>
      <c r="C19" s="297">
        <f t="shared" ref="C19:E19" si="2">SUM(C5:C18)</f>
        <v>310</v>
      </c>
      <c r="D19" s="493">
        <f t="shared" si="2"/>
        <v>589421167</v>
      </c>
      <c r="E19" s="297">
        <f t="shared" si="2"/>
        <v>737</v>
      </c>
      <c r="F19" s="298">
        <f>SUM(F5:F18)</f>
        <v>1968578500</v>
      </c>
      <c r="G19" s="298">
        <f>C19+E19</f>
        <v>1047</v>
      </c>
      <c r="H19" s="293">
        <f t="shared" si="1"/>
        <v>2557999667</v>
      </c>
      <c r="I19" s="300"/>
      <c r="M19" s="1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ht="16.5" hidden="1" customHeight="1" thickTop="1">
      <c r="A20" s="4"/>
      <c r="B20" s="296" t="s">
        <v>0</v>
      </c>
      <c r="C20" s="259"/>
      <c r="D20" s="260"/>
      <c r="E20" s="259"/>
      <c r="F20" s="257"/>
      <c r="G20" s="35"/>
      <c r="H20" s="262">
        <f t="shared" si="1"/>
        <v>0</v>
      </c>
    </row>
    <row r="21" spans="1:52" ht="7.5" hidden="1" customHeight="1">
      <c r="A21" s="4"/>
      <c r="B21" s="172" t="s">
        <v>0</v>
      </c>
      <c r="C21" s="248"/>
      <c r="D21" s="258"/>
      <c r="E21" s="248"/>
      <c r="F21" s="90"/>
      <c r="G21" s="248"/>
      <c r="H21" s="262">
        <f t="shared" si="1"/>
        <v>0</v>
      </c>
    </row>
    <row r="22" spans="1:52" ht="16.5" hidden="1" customHeight="1" thickTop="1">
      <c r="A22" s="4"/>
      <c r="B22" s="239" t="s">
        <v>0</v>
      </c>
      <c r="C22" s="259"/>
      <c r="D22" s="260"/>
      <c r="E22" s="259"/>
      <c r="F22" s="257"/>
      <c r="G22" s="35"/>
      <c r="H22" s="262">
        <f t="shared" si="1"/>
        <v>0</v>
      </c>
    </row>
    <row r="23" spans="1:52" ht="16.5" hidden="1" customHeight="1" thickTop="1">
      <c r="A23" s="4"/>
      <c r="B23" s="172" t="s">
        <v>0</v>
      </c>
      <c r="C23" s="248"/>
      <c r="D23" s="258"/>
      <c r="E23" s="248"/>
      <c r="F23" s="90"/>
      <c r="G23" s="248"/>
      <c r="H23" s="262">
        <f t="shared" si="1"/>
        <v>0</v>
      </c>
    </row>
    <row r="24" spans="1:52" ht="48.75" hidden="1" customHeight="1" thickTop="1" thickBot="1">
      <c r="A24" s="4"/>
      <c r="B24" s="239" t="s">
        <v>0</v>
      </c>
      <c r="C24" s="259"/>
      <c r="D24" s="260"/>
      <c r="E24" s="259"/>
      <c r="F24" s="257"/>
      <c r="G24" s="35"/>
      <c r="H24" s="262">
        <f t="shared" si="1"/>
        <v>0</v>
      </c>
    </row>
    <row r="25" spans="1:52" ht="16.5" hidden="1" customHeight="1" thickTop="1">
      <c r="A25" s="4"/>
      <c r="B25" s="172" t="s">
        <v>0</v>
      </c>
      <c r="C25" s="248"/>
      <c r="D25" s="258"/>
      <c r="E25" s="248"/>
      <c r="F25" s="90"/>
      <c r="G25" s="248"/>
      <c r="H25" s="262">
        <f t="shared" si="1"/>
        <v>0</v>
      </c>
    </row>
    <row r="26" spans="1:52" ht="16.5" hidden="1" customHeight="1" thickTop="1">
      <c r="A26" s="4"/>
      <c r="B26" s="239" t="s">
        <v>0</v>
      </c>
      <c r="C26" s="259"/>
      <c r="D26" s="260"/>
      <c r="E26" s="259"/>
      <c r="F26" s="257"/>
      <c r="G26" s="35"/>
      <c r="H26" s="262">
        <f t="shared" si="1"/>
        <v>0</v>
      </c>
    </row>
    <row r="27" spans="1:52" ht="8.25" hidden="1" customHeight="1">
      <c r="A27" s="4"/>
      <c r="B27" s="172" t="s">
        <v>0</v>
      </c>
      <c r="C27" s="248"/>
      <c r="D27" s="258"/>
      <c r="E27" s="248"/>
      <c r="F27" s="90"/>
      <c r="G27" s="248"/>
      <c r="H27" s="262">
        <f t="shared" si="1"/>
        <v>0</v>
      </c>
    </row>
    <row r="28" spans="1:52" ht="12" hidden="1" customHeight="1">
      <c r="A28" s="4"/>
      <c r="B28" s="302" t="s">
        <v>0</v>
      </c>
      <c r="C28" s="303"/>
      <c r="D28" s="304"/>
      <c r="E28" s="303"/>
      <c r="F28" s="305"/>
      <c r="G28" s="292"/>
      <c r="H28" s="262">
        <f t="shared" si="1"/>
        <v>0</v>
      </c>
      <c r="M28" s="4"/>
    </row>
    <row r="29" spans="1:52" ht="39.75" customHeight="1" thickTop="1">
      <c r="A29" s="4"/>
      <c r="B29" s="190"/>
      <c r="C29" s="4"/>
      <c r="D29" s="4"/>
      <c r="E29" s="307"/>
      <c r="F29" s="4"/>
      <c r="G29" s="308"/>
      <c r="H29" s="309"/>
      <c r="I29" s="4"/>
      <c r="J29" s="4"/>
      <c r="K29" s="4"/>
      <c r="L29" s="4"/>
      <c r="N29" s="4"/>
      <c r="O29" s="4"/>
    </row>
    <row r="30" spans="1:52" ht="15">
      <c r="B30" s="190"/>
      <c r="C30" s="4"/>
      <c r="D30" s="4"/>
      <c r="E30" s="307"/>
      <c r="F30" s="310"/>
      <c r="G30" s="4"/>
      <c r="H30" s="4"/>
    </row>
    <row r="31" spans="1:52">
      <c r="E31" s="203"/>
    </row>
    <row r="32" spans="1:52">
      <c r="E32" s="205"/>
    </row>
    <row r="33" spans="4:5">
      <c r="E33" s="205"/>
    </row>
    <row r="34" spans="4:5">
      <c r="E34" s="205"/>
    </row>
    <row r="35" spans="4:5">
      <c r="E35" s="205"/>
    </row>
    <row r="36" spans="4:5">
      <c r="E36" s="205"/>
    </row>
    <row r="37" spans="4:5">
      <c r="D37" s="4"/>
    </row>
  </sheetData>
  <mergeCells count="5">
    <mergeCell ref="B1:H1"/>
    <mergeCell ref="E3:F3"/>
    <mergeCell ref="C3:D3"/>
    <mergeCell ref="B3:B4"/>
    <mergeCell ref="G3:H3"/>
  </mergeCells>
  <phoneticPr fontId="2" type="noConversion"/>
  <printOptions horizontalCentered="1" verticalCentered="1"/>
  <pageMargins left="0.31496062992125984" right="0.27559055118110237" top="0.74803149606299213" bottom="0.74803149606299213" header="0.31496062992125984" footer="0.31496062992125984"/>
  <pageSetup paperSize="9" scale="95" orientation="landscape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rightToLeft="1" tabSelected="1" view="pageBreakPreview" zoomScale="106" zoomScaleSheetLayoutView="106" workbookViewId="0">
      <selection activeCell="F48" sqref="F48"/>
    </sheetView>
  </sheetViews>
  <sheetFormatPr defaultRowHeight="21.95" customHeight="1"/>
  <cols>
    <col min="1" max="1" width="31.5703125" style="77" customWidth="1"/>
    <col min="2" max="2" width="7.7109375" style="28" customWidth="1"/>
    <col min="3" max="3" width="13" style="28" customWidth="1"/>
    <col min="4" max="4" width="7" style="28" customWidth="1"/>
    <col min="5" max="5" width="10.85546875" style="28" customWidth="1"/>
    <col min="6" max="6" width="8.7109375" style="28" customWidth="1"/>
    <col min="7" max="7" width="13.5703125" style="28" customWidth="1"/>
    <col min="8" max="8" width="5.7109375" style="28" customWidth="1"/>
    <col min="9" max="9" width="23.85546875" style="28" customWidth="1"/>
    <col min="10" max="10" width="4" style="28" customWidth="1"/>
    <col min="11" max="11" width="5.5703125" style="28" customWidth="1"/>
    <col min="12" max="16384" width="9.140625" style="28"/>
  </cols>
  <sheetData>
    <row r="1" spans="1:12" ht="21.95" customHeight="1">
      <c r="A1" s="567" t="s">
        <v>167</v>
      </c>
      <c r="B1" s="567"/>
      <c r="C1" s="567"/>
      <c r="D1" s="567"/>
      <c r="E1" s="567"/>
      <c r="F1" s="567"/>
      <c r="G1" s="567"/>
      <c r="H1" s="567"/>
      <c r="I1" s="567"/>
    </row>
    <row r="2" spans="1:12" ht="17.25" customHeight="1" thickBot="1">
      <c r="A2" s="568" t="s">
        <v>216</v>
      </c>
      <c r="B2" s="568"/>
      <c r="C2" s="66"/>
      <c r="D2" s="66"/>
      <c r="E2" s="66"/>
      <c r="F2" s="66"/>
      <c r="G2" s="54"/>
      <c r="I2" s="129" t="s">
        <v>171</v>
      </c>
    </row>
    <row r="3" spans="1:12" ht="21.95" customHeight="1" thickTop="1">
      <c r="A3" s="570" t="s">
        <v>13</v>
      </c>
      <c r="B3" s="639" t="s">
        <v>168</v>
      </c>
      <c r="C3" s="639"/>
      <c r="D3" s="639"/>
      <c r="E3" s="639"/>
      <c r="F3" s="639"/>
      <c r="G3" s="639"/>
      <c r="H3" s="625" t="s">
        <v>84</v>
      </c>
      <c r="I3" s="625"/>
    </row>
    <row r="4" spans="1:12" ht="21.95" customHeight="1" thickBot="1">
      <c r="A4" s="591"/>
      <c r="B4" s="294" t="s">
        <v>8</v>
      </c>
      <c r="C4" s="294" t="s">
        <v>9</v>
      </c>
      <c r="D4" s="294" t="s">
        <v>8</v>
      </c>
      <c r="E4" s="294" t="s">
        <v>9</v>
      </c>
      <c r="F4" s="294" t="s">
        <v>8</v>
      </c>
      <c r="G4" s="294" t="s">
        <v>9</v>
      </c>
      <c r="H4" s="294" t="s">
        <v>83</v>
      </c>
      <c r="I4" s="294" t="s">
        <v>77</v>
      </c>
    </row>
    <row r="5" spans="1:12" ht="21.95" customHeight="1" thickTop="1">
      <c r="A5" s="132" t="s">
        <v>19</v>
      </c>
      <c r="B5" s="135">
        <v>0</v>
      </c>
      <c r="C5" s="135">
        <v>0</v>
      </c>
      <c r="D5" s="135">
        <v>0</v>
      </c>
      <c r="E5" s="135">
        <v>0</v>
      </c>
      <c r="F5" s="135">
        <v>3</v>
      </c>
      <c r="G5" s="405">
        <v>8120528</v>
      </c>
      <c r="H5" s="367">
        <f>B5+D5+F5</f>
        <v>3</v>
      </c>
      <c r="I5" s="405">
        <f>C5+E5+G5</f>
        <v>8120528</v>
      </c>
    </row>
    <row r="6" spans="1:12" ht="21.95" customHeight="1">
      <c r="A6" s="253" t="s">
        <v>46</v>
      </c>
      <c r="B6" s="369">
        <v>1</v>
      </c>
      <c r="C6" s="207">
        <v>729320</v>
      </c>
      <c r="D6" s="369">
        <v>0</v>
      </c>
      <c r="E6" s="369">
        <v>0</v>
      </c>
      <c r="F6" s="369">
        <v>1</v>
      </c>
      <c r="G6" s="207">
        <v>601113</v>
      </c>
      <c r="H6" s="137">
        <f t="shared" ref="H6:H10" si="0">B6+D6+F6</f>
        <v>2</v>
      </c>
      <c r="I6" s="207">
        <f t="shared" ref="I6:I10" si="1">C6+E6+G6</f>
        <v>1330433</v>
      </c>
      <c r="L6" s="41"/>
    </row>
    <row r="7" spans="1:12" ht="21.95" customHeight="1">
      <c r="A7" s="132" t="s">
        <v>20</v>
      </c>
      <c r="B7" s="135">
        <v>1</v>
      </c>
      <c r="C7" s="405">
        <v>1597910</v>
      </c>
      <c r="D7" s="135">
        <v>0</v>
      </c>
      <c r="E7" s="135">
        <v>0</v>
      </c>
      <c r="F7" s="135">
        <v>0</v>
      </c>
      <c r="G7" s="367">
        <v>0</v>
      </c>
      <c r="H7" s="367">
        <f t="shared" si="0"/>
        <v>1</v>
      </c>
      <c r="I7" s="161">
        <f t="shared" si="1"/>
        <v>1597910</v>
      </c>
      <c r="L7" s="41"/>
    </row>
    <row r="8" spans="1:12" ht="16.5" customHeight="1">
      <c r="A8" s="137" t="s">
        <v>73</v>
      </c>
      <c r="B8" s="404">
        <v>1</v>
      </c>
      <c r="C8" s="207">
        <v>371554</v>
      </c>
      <c r="D8" s="404">
        <v>0</v>
      </c>
      <c r="E8" s="207">
        <v>0</v>
      </c>
      <c r="F8" s="404">
        <v>0</v>
      </c>
      <c r="G8" s="138">
        <v>0</v>
      </c>
      <c r="H8" s="137">
        <f t="shared" si="0"/>
        <v>1</v>
      </c>
      <c r="I8" s="207">
        <f t="shared" si="1"/>
        <v>371554</v>
      </c>
    </row>
    <row r="9" spans="1:12" ht="16.5" customHeight="1" thickBot="1">
      <c r="A9" s="562" t="s">
        <v>22</v>
      </c>
      <c r="B9" s="402">
        <v>0</v>
      </c>
      <c r="C9" s="402">
        <v>0</v>
      </c>
      <c r="D9" s="402">
        <v>2</v>
      </c>
      <c r="E9" s="402">
        <v>2092875</v>
      </c>
      <c r="F9" s="402">
        <v>21</v>
      </c>
      <c r="G9" s="346">
        <v>38809770</v>
      </c>
      <c r="H9" s="346">
        <f t="shared" si="0"/>
        <v>23</v>
      </c>
      <c r="I9" s="346">
        <f t="shared" si="1"/>
        <v>40902645</v>
      </c>
    </row>
    <row r="10" spans="1:12" ht="16.5" customHeight="1" thickBot="1">
      <c r="A10" s="122" t="s">
        <v>0</v>
      </c>
      <c r="B10" s="442">
        <f>SUM(B5:B9)</f>
        <v>3</v>
      </c>
      <c r="C10" s="359">
        <f>SUM(C5:C9)</f>
        <v>2698784</v>
      </c>
      <c r="D10" s="442">
        <v>2</v>
      </c>
      <c r="E10" s="359">
        <f>SUM(E5:E9)</f>
        <v>2092875</v>
      </c>
      <c r="F10" s="359">
        <f>SUM(F5:F9)</f>
        <v>25</v>
      </c>
      <c r="G10" s="123">
        <f>SUM(G5:G9)</f>
        <v>47531411</v>
      </c>
      <c r="H10" s="123">
        <f t="shared" si="0"/>
        <v>30</v>
      </c>
      <c r="I10" s="123">
        <f t="shared" si="1"/>
        <v>52323070</v>
      </c>
    </row>
    <row r="11" spans="1:12" ht="40.5" customHeight="1" thickTop="1">
      <c r="A11" s="83"/>
      <c r="B11" s="55"/>
      <c r="C11" s="55"/>
      <c r="D11" s="55"/>
      <c r="E11" s="55"/>
      <c r="F11" s="55"/>
      <c r="G11" s="55"/>
      <c r="H11" s="55"/>
      <c r="I11" s="55"/>
    </row>
    <row r="12" spans="1:12" ht="10.5" customHeight="1">
      <c r="A12" s="83"/>
      <c r="B12" s="55"/>
      <c r="C12" s="55"/>
      <c r="D12" s="55"/>
      <c r="E12" s="55"/>
      <c r="F12" s="55"/>
      <c r="G12" s="215"/>
    </row>
    <row r="13" spans="1:12" ht="21.75" hidden="1" customHeight="1"/>
    <row r="15" spans="1:12" ht="24" customHeight="1"/>
  </sheetData>
  <mergeCells count="5">
    <mergeCell ref="H3:I3"/>
    <mergeCell ref="A1:I1"/>
    <mergeCell ref="A2:B2"/>
    <mergeCell ref="A3:A4"/>
    <mergeCell ref="B3:G3"/>
  </mergeCells>
  <printOptions horizontalCentered="1" verticalCentered="1"/>
  <pageMargins left="0.35433070866141736" right="0.19685039370078741" top="0.74803149606299213" bottom="0.19685039370078741" header="0.31496062992125984" footer="1.1811023622047245"/>
  <pageSetup paperSize="9" scale="9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2"/>
  <sheetViews>
    <sheetView rightToLeft="1" tabSelected="1" view="pageBreakPreview" zoomScale="89" zoomScaleSheetLayoutView="89" workbookViewId="0">
      <selection activeCell="F48" sqref="F48"/>
    </sheetView>
  </sheetViews>
  <sheetFormatPr defaultRowHeight="21.95" customHeight="1"/>
  <cols>
    <col min="1" max="1" width="2.28515625" style="28" customWidth="1"/>
    <col min="2" max="2" width="30.7109375" style="77" customWidth="1"/>
    <col min="3" max="3" width="6.7109375" style="28" customWidth="1"/>
    <col min="4" max="4" width="13.85546875" style="28" customWidth="1"/>
    <col min="5" max="5" width="6.7109375" style="28" customWidth="1"/>
    <col min="6" max="6" width="12.42578125" style="28" customWidth="1"/>
    <col min="7" max="7" width="8.7109375" style="28" customWidth="1"/>
    <col min="8" max="8" width="17" style="28" customWidth="1"/>
    <col min="9" max="9" width="7.42578125" style="28" customWidth="1"/>
    <col min="10" max="10" width="16.85546875" style="28" customWidth="1"/>
    <col min="11" max="12" width="18.5703125" style="28" customWidth="1"/>
    <col min="13" max="16384" width="9.140625" style="28"/>
  </cols>
  <sheetData>
    <row r="3" spans="1:17" ht="2.25" customHeight="1"/>
    <row r="4" spans="1:17" ht="33" customHeight="1">
      <c r="B4" s="567" t="s">
        <v>169</v>
      </c>
      <c r="C4" s="567"/>
      <c r="D4" s="567"/>
      <c r="E4" s="567"/>
      <c r="F4" s="567"/>
      <c r="G4" s="567"/>
      <c r="H4" s="567"/>
      <c r="I4" s="567"/>
      <c r="J4" s="567"/>
    </row>
    <row r="5" spans="1:17" ht="21.95" customHeight="1" thickBot="1">
      <c r="B5" s="379" t="s">
        <v>68</v>
      </c>
      <c r="C5" s="54"/>
      <c r="D5" s="54"/>
      <c r="E5" s="54"/>
      <c r="F5" s="54"/>
      <c r="I5" s="604" t="s">
        <v>40</v>
      </c>
      <c r="J5" s="604" t="s">
        <v>40</v>
      </c>
    </row>
    <row r="6" spans="1:17" ht="21.95" customHeight="1" thickTop="1">
      <c r="B6" s="570" t="s">
        <v>13</v>
      </c>
      <c r="C6" s="573" t="s">
        <v>170</v>
      </c>
      <c r="D6" s="573"/>
      <c r="E6" s="573"/>
      <c r="F6" s="573"/>
      <c r="G6" s="573" t="s">
        <v>109</v>
      </c>
      <c r="H6" s="573"/>
      <c r="I6" s="573" t="s">
        <v>84</v>
      </c>
      <c r="J6" s="573"/>
    </row>
    <row r="7" spans="1:17" ht="21.95" customHeight="1" thickBot="1">
      <c r="B7" s="640"/>
      <c r="C7" s="360" t="s">
        <v>8</v>
      </c>
      <c r="D7" s="360" t="s">
        <v>9</v>
      </c>
      <c r="E7" s="360" t="s">
        <v>8</v>
      </c>
      <c r="F7" s="360" t="s">
        <v>9</v>
      </c>
      <c r="G7" s="360" t="s">
        <v>8</v>
      </c>
      <c r="H7" s="294" t="s">
        <v>9</v>
      </c>
      <c r="I7" s="294" t="s">
        <v>8</v>
      </c>
      <c r="J7" s="294" t="s">
        <v>9</v>
      </c>
    </row>
    <row r="8" spans="1:17" ht="16.5" customHeight="1" thickTop="1">
      <c r="B8" s="565" t="s">
        <v>34</v>
      </c>
      <c r="C8" s="566">
        <v>0</v>
      </c>
      <c r="D8" s="566">
        <v>0</v>
      </c>
      <c r="E8" s="566">
        <v>11</v>
      </c>
      <c r="F8" s="566">
        <v>3337436</v>
      </c>
      <c r="G8" s="413">
        <v>4</v>
      </c>
      <c r="H8" s="161">
        <v>1766190</v>
      </c>
      <c r="I8" s="161">
        <f>C8+E8+G8</f>
        <v>15</v>
      </c>
      <c r="J8" s="405">
        <f>D8+F8+H8</f>
        <v>5103626</v>
      </c>
    </row>
    <row r="9" spans="1:17" ht="16.5" customHeight="1">
      <c r="B9" s="253" t="s">
        <v>16</v>
      </c>
      <c r="C9" s="207">
        <v>1</v>
      </c>
      <c r="D9" s="207">
        <v>635000</v>
      </c>
      <c r="E9" s="207">
        <v>0</v>
      </c>
      <c r="F9" s="207">
        <v>0</v>
      </c>
      <c r="G9" s="241">
        <v>0</v>
      </c>
      <c r="H9" s="207">
        <v>0</v>
      </c>
      <c r="I9" s="207">
        <f t="shared" ref="I9:I12" si="0">C9+E9+G9</f>
        <v>1</v>
      </c>
      <c r="J9" s="563">
        <f t="shared" ref="J9:J12" si="1">D9+F9+H9</f>
        <v>635000</v>
      </c>
    </row>
    <row r="10" spans="1:17" ht="16.5" customHeight="1">
      <c r="B10" s="513" t="s">
        <v>46</v>
      </c>
      <c r="C10" s="161">
        <v>3</v>
      </c>
      <c r="D10" s="161">
        <v>4115412</v>
      </c>
      <c r="E10" s="161">
        <v>0</v>
      </c>
      <c r="F10" s="161">
        <v>0</v>
      </c>
      <c r="G10" s="240">
        <v>0</v>
      </c>
      <c r="H10" s="161">
        <v>0</v>
      </c>
      <c r="I10" s="161">
        <f t="shared" si="0"/>
        <v>3</v>
      </c>
      <c r="J10" s="161">
        <f t="shared" si="1"/>
        <v>4115412</v>
      </c>
    </row>
    <row r="11" spans="1:17" ht="22.5" customHeight="1" thickBot="1">
      <c r="B11" s="274" t="s">
        <v>22</v>
      </c>
      <c r="C11" s="272">
        <v>4</v>
      </c>
      <c r="D11" s="272">
        <v>9970860</v>
      </c>
      <c r="E11" s="272">
        <v>2</v>
      </c>
      <c r="F11" s="272">
        <v>4453539</v>
      </c>
      <c r="G11" s="111">
        <v>90</v>
      </c>
      <c r="H11" s="272">
        <v>326734877</v>
      </c>
      <c r="I11" s="272">
        <f t="shared" si="0"/>
        <v>96</v>
      </c>
      <c r="J11" s="272">
        <f t="shared" si="1"/>
        <v>341159276</v>
      </c>
    </row>
    <row r="12" spans="1:17" s="37" customFormat="1" ht="16.5" customHeight="1" thickBot="1">
      <c r="A12" s="425"/>
      <c r="B12" s="414" t="s">
        <v>63</v>
      </c>
      <c r="C12" s="415">
        <f t="shared" ref="C12:H12" si="2">SUM(C8:C11)</f>
        <v>8</v>
      </c>
      <c r="D12" s="415">
        <f t="shared" si="2"/>
        <v>14721272</v>
      </c>
      <c r="E12" s="415">
        <f t="shared" si="2"/>
        <v>13</v>
      </c>
      <c r="F12" s="415">
        <f t="shared" si="2"/>
        <v>7790975</v>
      </c>
      <c r="G12" s="278">
        <f t="shared" si="2"/>
        <v>94</v>
      </c>
      <c r="H12" s="415">
        <f t="shared" si="2"/>
        <v>328501067</v>
      </c>
      <c r="I12" s="415">
        <f t="shared" si="0"/>
        <v>115</v>
      </c>
      <c r="J12" s="415">
        <f t="shared" si="1"/>
        <v>351013314</v>
      </c>
    </row>
    <row r="13" spans="1:17" ht="21.95" customHeight="1" thickTop="1">
      <c r="B13" s="83"/>
      <c r="C13" s="55"/>
      <c r="D13" s="55"/>
      <c r="E13" s="55"/>
      <c r="F13" s="55"/>
      <c r="G13" s="55"/>
      <c r="H13" s="98"/>
      <c r="Q13" s="41"/>
    </row>
    <row r="14" spans="1:17" ht="21.95" customHeight="1">
      <c r="B14" s="83"/>
      <c r="C14" s="55"/>
      <c r="D14" s="55"/>
      <c r="E14" s="55"/>
      <c r="F14" s="214"/>
      <c r="G14" s="55"/>
      <c r="H14" s="55"/>
      <c r="M14" s="272"/>
      <c r="N14" s="405"/>
      <c r="O14" s="405"/>
    </row>
    <row r="15" spans="1:17" ht="21.95" customHeight="1">
      <c r="B15" s="83"/>
      <c r="C15" s="55"/>
      <c r="D15" s="55"/>
      <c r="E15" s="55"/>
      <c r="F15" s="55"/>
      <c r="G15" s="55"/>
      <c r="H15" s="55"/>
    </row>
    <row r="22" spans="3:5" ht="21.95" customHeight="1">
      <c r="C22" s="290"/>
      <c r="D22" s="290"/>
      <c r="E22" s="290"/>
    </row>
  </sheetData>
  <mergeCells count="6">
    <mergeCell ref="I6:J6"/>
    <mergeCell ref="B4:J4"/>
    <mergeCell ref="I5:J5"/>
    <mergeCell ref="B6:B7"/>
    <mergeCell ref="C6:F6"/>
    <mergeCell ref="G6:H6"/>
  </mergeCells>
  <printOptions horizontalCentered="1" verticalCentered="1"/>
  <pageMargins left="0.31496062992125984" right="0.15748031496062992" top="0.74803149606299213" bottom="1.1811023622047245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30"/>
    </sheetView>
  </sheetViews>
  <sheetFormatPr defaultRowHeight="12.75"/>
  <sheetData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9"/>
  <sheetViews>
    <sheetView rightToLeft="1" tabSelected="1" view="pageBreakPreview" topLeftCell="A16" zoomScaleNormal="100" zoomScaleSheetLayoutView="100" workbookViewId="0">
      <selection activeCell="F48" sqref="F48"/>
    </sheetView>
  </sheetViews>
  <sheetFormatPr defaultRowHeight="21.95" customHeight="1"/>
  <cols>
    <col min="1" max="1" width="9" customWidth="1"/>
    <col min="2" max="2" width="29.7109375" customWidth="1"/>
    <col min="3" max="3" width="8.42578125" customWidth="1"/>
    <col min="4" max="4" width="18" customWidth="1"/>
    <col min="5" max="5" width="9.42578125" customWidth="1"/>
    <col min="6" max="6" width="18.5703125" customWidth="1"/>
    <col min="7" max="7" width="10.85546875" customWidth="1"/>
    <col min="8" max="8" width="22.5703125" customWidth="1"/>
    <col min="9" max="9" width="13" customWidth="1"/>
    <col min="10" max="10" width="6.85546875" customWidth="1"/>
    <col min="11" max="11" width="9.140625" hidden="1" customWidth="1"/>
    <col min="15" max="15" width="9.140625" hidden="1" customWidth="1"/>
  </cols>
  <sheetData>
    <row r="2" spans="1:26" ht="24.75" customHeight="1">
      <c r="B2" s="567" t="s">
        <v>139</v>
      </c>
      <c r="C2" s="567"/>
      <c r="D2" s="567"/>
      <c r="E2" s="567"/>
      <c r="F2" s="567"/>
      <c r="G2" s="567"/>
      <c r="H2" s="567"/>
    </row>
    <row r="3" spans="1:26" ht="19.5" customHeight="1" thickBot="1">
      <c r="B3" s="59" t="s">
        <v>57</v>
      </c>
      <c r="C3" s="27"/>
      <c r="D3" s="58"/>
      <c r="E3" s="30"/>
      <c r="F3" s="30"/>
      <c r="G3" s="30"/>
      <c r="H3" s="22" t="s">
        <v>41</v>
      </c>
    </row>
    <row r="4" spans="1:26" ht="19.5" customHeight="1" thickTop="1">
      <c r="B4" s="572" t="s">
        <v>13</v>
      </c>
      <c r="C4" s="573" t="s">
        <v>14</v>
      </c>
      <c r="D4" s="573"/>
      <c r="E4" s="573" t="s">
        <v>15</v>
      </c>
      <c r="F4" s="573"/>
      <c r="G4" s="573" t="s">
        <v>213</v>
      </c>
      <c r="H4" s="573"/>
    </row>
    <row r="5" spans="1:26" ht="19.5" customHeight="1" thickBot="1">
      <c r="B5" s="579"/>
      <c r="C5" s="294" t="s">
        <v>8</v>
      </c>
      <c r="D5" s="294" t="s">
        <v>9</v>
      </c>
      <c r="E5" s="294" t="s">
        <v>8</v>
      </c>
      <c r="F5" s="294" t="s">
        <v>113</v>
      </c>
      <c r="G5" s="294" t="s">
        <v>8</v>
      </c>
      <c r="H5" s="294" t="s">
        <v>113</v>
      </c>
      <c r="L5" s="230"/>
    </row>
    <row r="6" spans="1:26" ht="19.5" customHeight="1" thickTop="1">
      <c r="B6" s="133" t="s">
        <v>134</v>
      </c>
      <c r="C6" s="135">
        <v>2</v>
      </c>
      <c r="D6" s="271">
        <v>151581</v>
      </c>
      <c r="E6" s="135">
        <v>0</v>
      </c>
      <c r="F6" s="271">
        <v>0</v>
      </c>
      <c r="G6" s="252">
        <f>C6+E6</f>
        <v>2</v>
      </c>
      <c r="H6" s="271">
        <v>151581</v>
      </c>
    </row>
    <row r="7" spans="1:26" ht="16.5" customHeight="1">
      <c r="A7" s="15"/>
      <c r="B7" s="268" t="s">
        <v>34</v>
      </c>
      <c r="C7" s="116">
        <v>14</v>
      </c>
      <c r="D7" s="116">
        <v>20871244</v>
      </c>
      <c r="E7" s="116">
        <v>17</v>
      </c>
      <c r="F7" s="116">
        <v>4944764</v>
      </c>
      <c r="G7" s="137">
        <f t="shared" ref="G7:G24" si="0">C7+E7</f>
        <v>31</v>
      </c>
      <c r="H7" s="116">
        <v>25816008</v>
      </c>
      <c r="I7" s="15"/>
      <c r="J7" s="15"/>
      <c r="K7" s="15"/>
      <c r="L7" s="15"/>
      <c r="M7" s="15"/>
      <c r="N7" s="15"/>
      <c r="O7" s="15"/>
      <c r="P7" s="15"/>
      <c r="Q7" s="15"/>
    </row>
    <row r="8" spans="1:26" s="144" customFormat="1" ht="16.5" customHeight="1">
      <c r="A8" s="15"/>
      <c r="B8" s="285" t="s">
        <v>16</v>
      </c>
      <c r="C8" s="114">
        <v>0</v>
      </c>
      <c r="D8" s="114">
        <v>0</v>
      </c>
      <c r="E8" s="114">
        <v>13</v>
      </c>
      <c r="F8" s="114">
        <v>401694198</v>
      </c>
      <c r="G8" s="367">
        <f t="shared" si="0"/>
        <v>13</v>
      </c>
      <c r="H8" s="114">
        <v>401694198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5" customFormat="1" ht="16.5" customHeight="1">
      <c r="B9" s="268" t="s">
        <v>17</v>
      </c>
      <c r="C9" s="116">
        <v>3</v>
      </c>
      <c r="D9" s="116">
        <v>2793921</v>
      </c>
      <c r="E9" s="116">
        <v>7</v>
      </c>
      <c r="F9" s="116">
        <v>19873769</v>
      </c>
      <c r="G9" s="137">
        <f t="shared" si="0"/>
        <v>10</v>
      </c>
      <c r="H9" s="116">
        <v>22667690</v>
      </c>
    </row>
    <row r="10" spans="1:26" s="15" customFormat="1" ht="16.5" customHeight="1">
      <c r="B10" s="285" t="s">
        <v>18</v>
      </c>
      <c r="C10" s="114">
        <v>2</v>
      </c>
      <c r="D10" s="114">
        <v>471046</v>
      </c>
      <c r="E10" s="114">
        <v>0</v>
      </c>
      <c r="F10" s="114">
        <v>0</v>
      </c>
      <c r="G10" s="367">
        <f t="shared" si="0"/>
        <v>2</v>
      </c>
      <c r="H10" s="114">
        <v>471046</v>
      </c>
    </row>
    <row r="11" spans="1:26" s="15" customFormat="1" ht="16.5" customHeight="1">
      <c r="B11" s="268" t="s">
        <v>24</v>
      </c>
      <c r="C11" s="116">
        <v>1</v>
      </c>
      <c r="D11" s="116">
        <v>53648500</v>
      </c>
      <c r="E11" s="116">
        <v>41</v>
      </c>
      <c r="F11" s="116">
        <v>368315510</v>
      </c>
      <c r="G11" s="137">
        <f t="shared" si="0"/>
        <v>42</v>
      </c>
      <c r="H11" s="116">
        <v>421964010</v>
      </c>
    </row>
    <row r="12" spans="1:26" s="15" customFormat="1" ht="16.5" customHeight="1">
      <c r="B12" s="285" t="s">
        <v>46</v>
      </c>
      <c r="C12" s="114">
        <v>10</v>
      </c>
      <c r="D12" s="114">
        <v>10453922</v>
      </c>
      <c r="E12" s="114">
        <v>1</v>
      </c>
      <c r="F12" s="114">
        <v>2686629</v>
      </c>
      <c r="G12" s="367">
        <f t="shared" si="0"/>
        <v>11</v>
      </c>
      <c r="H12" s="114">
        <v>13140551</v>
      </c>
    </row>
    <row r="13" spans="1:26" s="144" customFormat="1" ht="16.5" customHeight="1">
      <c r="A13" s="15"/>
      <c r="B13" s="268" t="s">
        <v>19</v>
      </c>
      <c r="C13" s="116">
        <v>21</v>
      </c>
      <c r="D13" s="116">
        <v>23289137</v>
      </c>
      <c r="E13" s="116">
        <v>2</v>
      </c>
      <c r="F13" s="116">
        <v>986233</v>
      </c>
      <c r="G13" s="137">
        <f t="shared" si="0"/>
        <v>23</v>
      </c>
      <c r="H13" s="116">
        <v>24275370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5" customFormat="1" ht="16.5" customHeight="1">
      <c r="B14" s="285" t="s">
        <v>140</v>
      </c>
      <c r="C14" s="114">
        <v>1</v>
      </c>
      <c r="D14" s="114">
        <v>648541</v>
      </c>
      <c r="E14" s="114">
        <v>0</v>
      </c>
      <c r="F14" s="114">
        <v>0</v>
      </c>
      <c r="G14" s="367">
        <f t="shared" si="0"/>
        <v>1</v>
      </c>
      <c r="H14" s="114">
        <v>648541</v>
      </c>
    </row>
    <row r="15" spans="1:26" s="15" customFormat="1" ht="16.5" customHeight="1">
      <c r="B15" s="268" t="s">
        <v>114</v>
      </c>
      <c r="C15" s="116">
        <v>1</v>
      </c>
      <c r="D15" s="116">
        <v>1386607</v>
      </c>
      <c r="E15" s="116">
        <v>0</v>
      </c>
      <c r="F15" s="116">
        <v>0</v>
      </c>
      <c r="G15" s="137">
        <f t="shared" si="0"/>
        <v>1</v>
      </c>
      <c r="H15" s="116">
        <v>1386607</v>
      </c>
      <c r="L15"/>
    </row>
    <row r="16" spans="1:26" ht="16.5" customHeight="1">
      <c r="B16" s="285" t="s">
        <v>20</v>
      </c>
      <c r="C16" s="114">
        <v>26</v>
      </c>
      <c r="D16" s="114">
        <v>44781448</v>
      </c>
      <c r="E16" s="114">
        <v>1</v>
      </c>
      <c r="F16" s="114">
        <v>3867170</v>
      </c>
      <c r="G16" s="367">
        <f t="shared" si="0"/>
        <v>27</v>
      </c>
      <c r="H16" s="114">
        <v>48648618</v>
      </c>
      <c r="P16" s="15"/>
      <c r="Q16" s="15"/>
    </row>
    <row r="17" spans="2:17" ht="16.5" customHeight="1">
      <c r="B17" s="268" t="s">
        <v>123</v>
      </c>
      <c r="C17" s="116">
        <v>3</v>
      </c>
      <c r="D17" s="116">
        <v>365651</v>
      </c>
      <c r="E17" s="116">
        <v>0</v>
      </c>
      <c r="F17" s="116">
        <v>0</v>
      </c>
      <c r="G17" s="137">
        <f t="shared" si="0"/>
        <v>3</v>
      </c>
      <c r="H17" s="116">
        <v>365651</v>
      </c>
      <c r="L17" s="230"/>
      <c r="P17" s="15"/>
      <c r="Q17" s="15"/>
    </row>
    <row r="18" spans="2:17" ht="16.5" customHeight="1">
      <c r="B18" s="285" t="s">
        <v>141</v>
      </c>
      <c r="C18" s="114">
        <v>1</v>
      </c>
      <c r="D18" s="114">
        <v>34000</v>
      </c>
      <c r="E18" s="114">
        <v>0</v>
      </c>
      <c r="F18" s="114">
        <v>0</v>
      </c>
      <c r="G18" s="367">
        <f t="shared" si="0"/>
        <v>1</v>
      </c>
      <c r="H18" s="114">
        <v>34000</v>
      </c>
      <c r="L18" s="230"/>
      <c r="P18" s="15"/>
      <c r="Q18" s="15"/>
    </row>
    <row r="19" spans="2:17" ht="16.5" customHeight="1">
      <c r="B19" s="268" t="s">
        <v>142</v>
      </c>
      <c r="C19" s="116">
        <v>1</v>
      </c>
      <c r="D19" s="116">
        <v>83813185</v>
      </c>
      <c r="E19" s="116">
        <v>0</v>
      </c>
      <c r="F19" s="116">
        <v>0</v>
      </c>
      <c r="G19" s="137">
        <f t="shared" si="0"/>
        <v>1</v>
      </c>
      <c r="H19" s="116">
        <v>83813185</v>
      </c>
      <c r="L19" s="230"/>
      <c r="P19" s="15"/>
      <c r="Q19" s="15"/>
    </row>
    <row r="20" spans="2:17" ht="16.5" customHeight="1">
      <c r="B20" s="285" t="s">
        <v>22</v>
      </c>
      <c r="C20" s="114">
        <v>209</v>
      </c>
      <c r="D20" s="114">
        <v>302161225</v>
      </c>
      <c r="E20" s="114">
        <v>457</v>
      </c>
      <c r="F20" s="114">
        <v>1008213592</v>
      </c>
      <c r="G20" s="367">
        <f t="shared" si="0"/>
        <v>666</v>
      </c>
      <c r="H20" s="114">
        <v>1310374817</v>
      </c>
      <c r="P20" s="15"/>
      <c r="Q20" s="15"/>
    </row>
    <row r="21" spans="2:17" ht="13.5" customHeight="1">
      <c r="B21" s="268" t="s">
        <v>21</v>
      </c>
      <c r="C21" s="116">
        <v>1</v>
      </c>
      <c r="D21" s="116">
        <v>64530</v>
      </c>
      <c r="E21" s="116">
        <v>27</v>
      </c>
      <c r="F21" s="116">
        <v>41358499</v>
      </c>
      <c r="G21" s="137">
        <f t="shared" si="0"/>
        <v>28</v>
      </c>
      <c r="H21" s="116">
        <v>41423029</v>
      </c>
      <c r="Q21" s="15"/>
    </row>
    <row r="22" spans="2:17" ht="13.5" customHeight="1" thickBot="1">
      <c r="B22" s="360" t="s">
        <v>143</v>
      </c>
      <c r="C22" s="110">
        <v>1</v>
      </c>
      <c r="D22" s="110">
        <v>42284358</v>
      </c>
      <c r="E22" s="110">
        <v>0</v>
      </c>
      <c r="F22" s="110">
        <v>0</v>
      </c>
      <c r="G22" s="367">
        <f t="shared" si="0"/>
        <v>1</v>
      </c>
      <c r="H22" s="110">
        <v>42284358</v>
      </c>
      <c r="I22" s="138"/>
      <c r="J22" s="241"/>
      <c r="K22" s="123"/>
      <c r="Q22" s="15"/>
    </row>
    <row r="23" spans="2:17" ht="15" customHeight="1" thickTop="1">
      <c r="B23" s="368" t="s">
        <v>62</v>
      </c>
      <c r="C23" s="138">
        <v>0</v>
      </c>
      <c r="D23" s="138">
        <v>0</v>
      </c>
      <c r="E23" s="138">
        <v>1</v>
      </c>
      <c r="F23" s="138">
        <v>5518519</v>
      </c>
      <c r="G23" s="137">
        <f t="shared" si="0"/>
        <v>1</v>
      </c>
      <c r="H23" s="138">
        <v>5518519</v>
      </c>
    </row>
    <row r="24" spans="2:17" ht="15.75" customHeight="1" thickBot="1">
      <c r="B24" s="251" t="s">
        <v>23</v>
      </c>
      <c r="C24" s="346">
        <v>13</v>
      </c>
      <c r="D24" s="346">
        <v>2202271</v>
      </c>
      <c r="E24" s="346">
        <v>170</v>
      </c>
      <c r="F24" s="346">
        <v>111119617</v>
      </c>
      <c r="G24" s="346">
        <f t="shared" si="0"/>
        <v>183</v>
      </c>
      <c r="H24" s="346">
        <v>113321888</v>
      </c>
      <c r="K24" s="8"/>
    </row>
    <row r="25" spans="2:17" ht="19.5" customHeight="1" thickBot="1">
      <c r="B25" s="371" t="s">
        <v>0</v>
      </c>
      <c r="C25" s="123">
        <f t="shared" ref="C25:H25" si="1">SUM(C6:C24)</f>
        <v>310</v>
      </c>
      <c r="D25" s="123">
        <f t="shared" si="1"/>
        <v>589421167</v>
      </c>
      <c r="E25" s="123">
        <f t="shared" si="1"/>
        <v>737</v>
      </c>
      <c r="F25" s="123">
        <f t="shared" si="1"/>
        <v>1968578500</v>
      </c>
      <c r="G25" s="123">
        <f>C25+E25</f>
        <v>1047</v>
      </c>
      <c r="H25" s="123">
        <f t="shared" si="1"/>
        <v>2557999667</v>
      </c>
    </row>
    <row r="26" spans="2:17" ht="21.95" customHeight="1" thickTop="1">
      <c r="H26" s="8"/>
    </row>
    <row r="27" spans="2:17" ht="21.95" customHeight="1">
      <c r="D27" s="208"/>
      <c r="G27" s="8"/>
    </row>
    <row r="28" spans="2:17" ht="8.25" customHeight="1">
      <c r="D28" s="216"/>
    </row>
    <row r="29" spans="2:17" ht="21.95" customHeight="1">
      <c r="F29" s="8"/>
    </row>
  </sheetData>
  <mergeCells count="5">
    <mergeCell ref="B2:H2"/>
    <mergeCell ref="B4:B5"/>
    <mergeCell ref="C4:D4"/>
    <mergeCell ref="E4:F4"/>
    <mergeCell ref="G4:H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7" orientation="landscape" r:id="rId1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rightToLeft="1" tabSelected="1" view="pageBreakPreview" zoomScaleSheetLayoutView="100" workbookViewId="0">
      <selection activeCell="F48" sqref="F48"/>
    </sheetView>
  </sheetViews>
  <sheetFormatPr defaultRowHeight="21.95" customHeight="1"/>
  <cols>
    <col min="1" max="1" width="8" style="28" customWidth="1"/>
    <col min="2" max="2" width="14.140625" style="76" customWidth="1"/>
    <col min="3" max="3" width="8.7109375" style="26" customWidth="1"/>
    <col min="4" max="4" width="13.28515625" style="26" customWidth="1"/>
    <col min="5" max="5" width="9" style="26" customWidth="1"/>
    <col min="6" max="6" width="14.7109375" style="26" customWidth="1"/>
    <col min="7" max="7" width="5.85546875" style="26" customWidth="1"/>
    <col min="8" max="8" width="12.28515625" style="26" customWidth="1"/>
    <col min="9" max="9" width="8" style="26" customWidth="1"/>
    <col min="10" max="10" width="13.140625" style="26" customWidth="1"/>
    <col min="11" max="16384" width="9.140625" style="28"/>
  </cols>
  <sheetData>
    <row r="2" spans="1:18" ht="39" customHeight="1">
      <c r="B2" s="582"/>
      <c r="C2" s="582"/>
      <c r="D2" s="582"/>
      <c r="E2" s="582"/>
      <c r="F2" s="582"/>
      <c r="G2" s="582"/>
      <c r="H2" s="582"/>
      <c r="I2" s="582"/>
      <c r="J2" s="582"/>
    </row>
    <row r="3" spans="1:18" s="29" customFormat="1" ht="21.95" customHeight="1">
      <c r="B3" s="567" t="s">
        <v>204</v>
      </c>
      <c r="C3" s="567"/>
      <c r="D3" s="567"/>
      <c r="E3" s="567"/>
      <c r="F3" s="567"/>
      <c r="G3" s="567"/>
      <c r="H3" s="567"/>
      <c r="I3" s="567"/>
      <c r="J3" s="567"/>
    </row>
    <row r="4" spans="1:18" ht="21.95" customHeight="1" thickBot="1">
      <c r="B4" s="583" t="s">
        <v>43</v>
      </c>
      <c r="C4" s="583"/>
      <c r="D4" s="583"/>
      <c r="E4" s="583"/>
      <c r="F4" s="583"/>
      <c r="G4" s="583"/>
      <c r="H4" s="30"/>
      <c r="I4" s="584" t="s">
        <v>41</v>
      </c>
      <c r="J4" s="584"/>
    </row>
    <row r="5" spans="1:18" ht="21.95" customHeight="1" thickTop="1">
      <c r="B5" s="585" t="s">
        <v>7</v>
      </c>
      <c r="C5" s="587" t="s">
        <v>196</v>
      </c>
      <c r="D5" s="587"/>
      <c r="E5" s="587" t="s">
        <v>197</v>
      </c>
      <c r="F5" s="587"/>
      <c r="G5" s="588"/>
      <c r="H5" s="588"/>
      <c r="I5" s="587" t="s">
        <v>0</v>
      </c>
      <c r="J5" s="587"/>
      <c r="M5" s="31"/>
      <c r="N5" s="31"/>
      <c r="O5" s="31"/>
      <c r="P5" s="31"/>
      <c r="Q5" s="31"/>
      <c r="R5" s="31"/>
    </row>
    <row r="6" spans="1:18" ht="21.95" customHeight="1">
      <c r="A6" s="31"/>
      <c r="B6" s="586"/>
      <c r="C6" s="320" t="s">
        <v>8</v>
      </c>
      <c r="D6" s="320" t="s">
        <v>9</v>
      </c>
      <c r="E6" s="320" t="s">
        <v>8</v>
      </c>
      <c r="F6" s="320" t="s">
        <v>9</v>
      </c>
      <c r="G6" s="320"/>
      <c r="H6" s="320"/>
      <c r="I6" s="320" t="s">
        <v>8</v>
      </c>
      <c r="J6" s="320" t="s">
        <v>9</v>
      </c>
      <c r="K6" s="31"/>
      <c r="L6" s="31"/>
      <c r="M6" s="31"/>
      <c r="N6" s="31"/>
      <c r="O6" s="31"/>
      <c r="P6" s="31"/>
      <c r="Q6" s="31"/>
      <c r="R6" s="31"/>
    </row>
    <row r="7" spans="1:18" ht="21.95" customHeight="1" thickBot="1">
      <c r="A7" s="31"/>
      <c r="B7" s="330" t="s">
        <v>69</v>
      </c>
      <c r="C7" s="332">
        <v>2</v>
      </c>
      <c r="D7" s="306">
        <v>4086222</v>
      </c>
      <c r="E7" s="332">
        <v>1</v>
      </c>
      <c r="F7" s="306">
        <v>42647</v>
      </c>
      <c r="G7" s="332"/>
      <c r="H7" s="332"/>
      <c r="I7" s="332">
        <f>C7+E7</f>
        <v>3</v>
      </c>
      <c r="J7" s="306">
        <f>D7+F7</f>
        <v>4128869</v>
      </c>
      <c r="K7" s="31"/>
      <c r="L7" s="31"/>
      <c r="M7" s="31"/>
      <c r="N7" s="31"/>
      <c r="O7" s="31"/>
      <c r="P7" s="31"/>
      <c r="Q7" s="31"/>
      <c r="R7" s="31"/>
    </row>
    <row r="8" spans="1:18" ht="21.95" customHeight="1" thickBot="1">
      <c r="B8" s="53" t="s">
        <v>0</v>
      </c>
      <c r="C8" s="338">
        <f>SUM(C7:C7)</f>
        <v>2</v>
      </c>
      <c r="D8" s="338">
        <f>SUM(D7:D7)</f>
        <v>4086222</v>
      </c>
      <c r="E8" s="338">
        <f>SUM(E7:E7)</f>
        <v>1</v>
      </c>
      <c r="F8" s="338">
        <f>SUM(F7:F7)</f>
        <v>42647</v>
      </c>
      <c r="G8" s="338"/>
      <c r="H8" s="338"/>
      <c r="I8" s="337">
        <f>SUM(I7:I7)</f>
        <v>3</v>
      </c>
      <c r="J8" s="338">
        <f>SUM(J7:J7)</f>
        <v>4128869</v>
      </c>
      <c r="K8" s="332"/>
    </row>
    <row r="9" spans="1:18" ht="35.25" customHeight="1" thickTop="1">
      <c r="B9" s="87"/>
      <c r="C9" s="24"/>
      <c r="D9" s="24"/>
      <c r="E9" s="24"/>
      <c r="F9" s="24"/>
      <c r="G9" s="24"/>
      <c r="H9" s="24"/>
      <c r="I9" s="170"/>
      <c r="J9" s="170"/>
    </row>
    <row r="10" spans="1:18" ht="31.5" customHeight="1">
      <c r="B10" s="580"/>
      <c r="C10" s="580"/>
      <c r="D10" s="580"/>
      <c r="E10" s="580"/>
      <c r="F10" s="580"/>
      <c r="G10" s="580"/>
      <c r="H10" s="580"/>
      <c r="I10" s="88"/>
      <c r="J10" s="167"/>
    </row>
    <row r="11" spans="1:18" ht="21.95" customHeight="1">
      <c r="B11" s="581"/>
      <c r="C11" s="581"/>
      <c r="D11" s="581"/>
      <c r="E11" s="581"/>
      <c r="F11" s="581"/>
      <c r="G11" s="581"/>
      <c r="H11" s="581"/>
      <c r="I11" s="32"/>
      <c r="J11" s="32"/>
    </row>
    <row r="13" spans="1:18" ht="18.75" customHeight="1"/>
    <row r="14" spans="1:18" ht="21.75" hidden="1" customHeight="1"/>
    <row r="15" spans="1:18" ht="21.75" hidden="1" customHeight="1"/>
    <row r="16" spans="1:18" ht="21.75" hidden="1" customHeight="1"/>
    <row r="17" ht="21.75" hidden="1" customHeight="1"/>
    <row r="18" ht="21.75" hidden="1" customHeight="1"/>
    <row r="19" ht="21.75" hidden="1" customHeight="1"/>
    <row r="20" ht="21.75" hidden="1" customHeight="1"/>
  </sheetData>
  <mergeCells count="11">
    <mergeCell ref="B10:H10"/>
    <mergeCell ref="B11:H11"/>
    <mergeCell ref="B2:J2"/>
    <mergeCell ref="B3:J3"/>
    <mergeCell ref="B4:G4"/>
    <mergeCell ref="I4:J4"/>
    <mergeCell ref="B5:B6"/>
    <mergeCell ref="C5:D5"/>
    <mergeCell ref="E5:F5"/>
    <mergeCell ref="G5:H5"/>
    <mergeCell ref="I5:J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0"/>
  <sheetViews>
    <sheetView rightToLeft="1" tabSelected="1" view="pageBreakPreview" topLeftCell="B1" zoomScaleSheetLayoutView="100" workbookViewId="0">
      <selection activeCell="F48" sqref="F48"/>
    </sheetView>
  </sheetViews>
  <sheetFormatPr defaultRowHeight="21.95" customHeight="1"/>
  <cols>
    <col min="1" max="1" width="4.85546875" style="28" customWidth="1"/>
    <col min="2" max="2" width="9.5703125" style="28" customWidth="1"/>
    <col min="3" max="3" width="22.42578125" style="76" customWidth="1"/>
    <col min="4" max="4" width="6.140625" style="76" customWidth="1"/>
    <col min="5" max="5" width="13.42578125" style="76" customWidth="1"/>
    <col min="6" max="6" width="7.140625" style="76" customWidth="1"/>
    <col min="7" max="7" width="13.140625" style="76" customWidth="1"/>
    <col min="8" max="8" width="8.42578125" style="26" customWidth="1"/>
    <col min="9" max="9" width="7.28515625" style="28" customWidth="1"/>
    <col min="10" max="10" width="17.140625" style="28" customWidth="1"/>
    <col min="11" max="11" width="16.140625" style="28" hidden="1" customWidth="1"/>
    <col min="12" max="12" width="14.7109375" style="28" hidden="1" customWidth="1"/>
    <col min="13" max="14" width="9.140625" style="28"/>
    <col min="15" max="15" width="1.42578125" style="28" customWidth="1"/>
    <col min="16" max="16" width="1.28515625" style="28" hidden="1" customWidth="1"/>
    <col min="17" max="17" width="9.140625" style="28" hidden="1" customWidth="1"/>
    <col min="18" max="16384" width="9.140625" style="28"/>
  </cols>
  <sheetData>
    <row r="1" spans="3:16" ht="44.25" customHeight="1">
      <c r="C1" s="28"/>
      <c r="D1" s="28"/>
      <c r="E1" s="28"/>
      <c r="F1" s="28"/>
      <c r="G1" s="28"/>
      <c r="H1" s="28"/>
      <c r="M1" s="31"/>
      <c r="N1" s="31"/>
      <c r="O1" s="31"/>
      <c r="P1" s="31"/>
    </row>
    <row r="2" spans="3:16" ht="33.75" customHeight="1">
      <c r="C2" s="567" t="s">
        <v>221</v>
      </c>
      <c r="D2" s="567"/>
      <c r="E2" s="567"/>
      <c r="F2" s="567"/>
      <c r="G2" s="567"/>
      <c r="H2" s="567"/>
      <c r="I2" s="567"/>
      <c r="J2" s="567"/>
      <c r="K2" s="567"/>
      <c r="L2" s="567"/>
      <c r="M2" s="206"/>
      <c r="N2" s="206"/>
      <c r="O2" s="206"/>
      <c r="P2" s="31"/>
    </row>
    <row r="3" spans="3:16" ht="21.95" customHeight="1" thickBot="1">
      <c r="C3" s="568" t="s">
        <v>44</v>
      </c>
      <c r="D3" s="568"/>
      <c r="E3" s="568"/>
      <c r="F3" s="568"/>
      <c r="G3" s="568"/>
      <c r="H3" s="30"/>
      <c r="I3" s="589" t="s">
        <v>40</v>
      </c>
      <c r="J3" s="589"/>
      <c r="K3" s="569" t="s">
        <v>40</v>
      </c>
      <c r="L3" s="569"/>
      <c r="O3" s="41"/>
    </row>
    <row r="4" spans="3:16" ht="21.95" customHeight="1" thickTop="1">
      <c r="C4" s="585" t="s">
        <v>13</v>
      </c>
      <c r="D4" s="588" t="s">
        <v>198</v>
      </c>
      <c r="E4" s="588"/>
      <c r="F4" s="588" t="s">
        <v>195</v>
      </c>
      <c r="G4" s="588"/>
      <c r="H4" s="489"/>
      <c r="I4" s="587" t="s">
        <v>0</v>
      </c>
      <c r="J4" s="587"/>
    </row>
    <row r="5" spans="3:16" ht="21.95" customHeight="1" thickBot="1">
      <c r="C5" s="590"/>
      <c r="D5" s="329" t="s">
        <v>8</v>
      </c>
      <c r="E5" s="329" t="s">
        <v>9</v>
      </c>
      <c r="F5" s="329" t="s">
        <v>8</v>
      </c>
      <c r="G5" s="329" t="s">
        <v>9</v>
      </c>
      <c r="H5" s="143"/>
      <c r="I5" s="143" t="s">
        <v>8</v>
      </c>
      <c r="J5" s="143" t="s">
        <v>9</v>
      </c>
    </row>
    <row r="6" spans="3:16" ht="21.95" customHeight="1">
      <c r="C6" s="335" t="s">
        <v>22</v>
      </c>
      <c r="D6" s="335">
        <v>2</v>
      </c>
      <c r="E6" s="164">
        <v>4086222</v>
      </c>
      <c r="F6" s="335">
        <v>1</v>
      </c>
      <c r="G6" s="164">
        <v>42647</v>
      </c>
      <c r="H6" s="336"/>
      <c r="I6" s="164">
        <f>D6+F6</f>
        <v>3</v>
      </c>
      <c r="J6" s="164">
        <f>E6+G6</f>
        <v>4128869</v>
      </c>
    </row>
    <row r="7" spans="3:16" ht="21.95" customHeight="1" thickBot="1">
      <c r="C7" s="331"/>
      <c r="D7" s="331"/>
      <c r="E7" s="331"/>
      <c r="F7" s="331"/>
      <c r="G7" s="345"/>
      <c r="H7" s="345"/>
      <c r="I7" s="333"/>
      <c r="J7" s="334"/>
    </row>
    <row r="8" spans="3:16" ht="21.95" customHeight="1" thickBot="1">
      <c r="C8" s="440" t="s">
        <v>0</v>
      </c>
      <c r="D8" s="440">
        <f>SUM(D6:D7)</f>
        <v>2</v>
      </c>
      <c r="E8" s="451">
        <f>SUM(E6:E7)</f>
        <v>4086222</v>
      </c>
      <c r="F8" s="440">
        <f>SUM(F6:F7)</f>
        <v>1</v>
      </c>
      <c r="G8" s="451">
        <f>SUM(G6:G7)</f>
        <v>42647</v>
      </c>
      <c r="H8" s="451"/>
      <c r="I8" s="450">
        <f>SUM(I6:I7)</f>
        <v>3</v>
      </c>
      <c r="J8" s="450">
        <f>SUM(J6:J7)</f>
        <v>4128869</v>
      </c>
    </row>
    <row r="9" spans="3:16" ht="33.75" customHeight="1" thickTop="1">
      <c r="C9" s="87"/>
      <c r="D9" s="87"/>
      <c r="E9" s="87"/>
      <c r="F9" s="87"/>
      <c r="G9" s="87"/>
      <c r="H9" s="24"/>
      <c r="I9" s="24"/>
      <c r="J9" s="24"/>
      <c r="K9" s="24"/>
      <c r="L9" s="24"/>
      <c r="N9" s="41"/>
    </row>
    <row r="10" spans="3:16" ht="21.95" customHeight="1">
      <c r="C10" s="88"/>
      <c r="D10" s="88"/>
      <c r="E10" s="88"/>
      <c r="F10" s="88"/>
      <c r="G10" s="88"/>
      <c r="H10" s="328"/>
      <c r="I10" s="213"/>
      <c r="J10" s="328"/>
      <c r="K10" s="88"/>
      <c r="L10" s="88"/>
    </row>
  </sheetData>
  <mergeCells count="8">
    <mergeCell ref="C2:L2"/>
    <mergeCell ref="C3:G3"/>
    <mergeCell ref="I3:J3"/>
    <mergeCell ref="K3:L3"/>
    <mergeCell ref="C4:C5"/>
    <mergeCell ref="D4:E4"/>
    <mergeCell ref="F4:G4"/>
    <mergeCell ref="I4:J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0"/>
  <sheetViews>
    <sheetView rightToLeft="1" tabSelected="1" view="pageBreakPreview" topLeftCell="A7" zoomScaleSheetLayoutView="100" workbookViewId="0">
      <selection activeCell="F48" sqref="F48"/>
    </sheetView>
  </sheetViews>
  <sheetFormatPr defaultRowHeight="21.95" customHeight="1"/>
  <cols>
    <col min="1" max="1" width="3.85546875" style="28" customWidth="1"/>
    <col min="2" max="2" width="12.28515625" style="76" customWidth="1"/>
    <col min="3" max="3" width="6.140625" style="76" customWidth="1"/>
    <col min="4" max="4" width="11.5703125" style="76" customWidth="1"/>
    <col min="5" max="5" width="5.42578125" style="26" customWidth="1"/>
    <col min="6" max="6" width="12.7109375" style="26" customWidth="1"/>
    <col min="7" max="7" width="6.140625" style="26" customWidth="1"/>
    <col min="8" max="8" width="13.140625" style="26" customWidth="1"/>
    <col min="9" max="9" width="5.85546875" style="26" customWidth="1"/>
    <col min="10" max="10" width="14.140625" style="26" customWidth="1"/>
    <col min="11" max="11" width="5.28515625" style="26" customWidth="1"/>
    <col min="12" max="12" width="14.28515625" style="26" customWidth="1"/>
    <col min="13" max="13" width="6.42578125" style="26" customWidth="1"/>
    <col min="14" max="14" width="16.28515625" style="26" customWidth="1"/>
    <col min="15" max="15" width="14.140625" style="26" hidden="1" customWidth="1"/>
    <col min="16" max="16" width="14" style="28" hidden="1" customWidth="1"/>
    <col min="17" max="17" width="11" style="28" bestFit="1" customWidth="1"/>
    <col min="18" max="18" width="9.140625" style="28"/>
    <col min="19" max="20" width="11.140625" style="28" bestFit="1" customWidth="1"/>
    <col min="21" max="16384" width="9.140625" style="28"/>
  </cols>
  <sheetData>
    <row r="2" spans="1:21" ht="33" customHeight="1">
      <c r="B2" s="567" t="s">
        <v>144</v>
      </c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</row>
    <row r="3" spans="1:21" ht="21.95" customHeight="1" thickBot="1">
      <c r="B3" s="150" t="s">
        <v>199</v>
      </c>
      <c r="C3" s="66"/>
      <c r="D3" s="66"/>
      <c r="E3" s="30"/>
      <c r="F3" s="30"/>
      <c r="G3" s="30"/>
      <c r="H3" s="30"/>
      <c r="I3" s="30"/>
      <c r="J3" s="30"/>
      <c r="K3" s="592"/>
      <c r="L3" s="592"/>
      <c r="M3" s="30"/>
      <c r="N3" s="191" t="s">
        <v>40</v>
      </c>
      <c r="O3" s="189"/>
    </row>
    <row r="4" spans="1:21" ht="21.95" customHeight="1" thickTop="1">
      <c r="B4" s="570" t="s">
        <v>115</v>
      </c>
      <c r="C4" s="593" t="s">
        <v>116</v>
      </c>
      <c r="D4" s="593"/>
      <c r="E4" s="573" t="s">
        <v>102</v>
      </c>
      <c r="F4" s="573"/>
      <c r="G4" s="573" t="s">
        <v>101</v>
      </c>
      <c r="H4" s="573"/>
      <c r="I4" s="573" t="s">
        <v>103</v>
      </c>
      <c r="J4" s="573"/>
      <c r="K4" s="573" t="s">
        <v>104</v>
      </c>
      <c r="L4" s="573"/>
      <c r="M4" s="573" t="s">
        <v>105</v>
      </c>
      <c r="N4" s="573"/>
      <c r="O4" s="28"/>
    </row>
    <row r="5" spans="1:21" ht="21.95" customHeight="1" thickBot="1">
      <c r="B5" s="591"/>
      <c r="C5" s="316" t="s">
        <v>8</v>
      </c>
      <c r="D5" s="316" t="s">
        <v>9</v>
      </c>
      <c r="E5" s="378" t="s">
        <v>8</v>
      </c>
      <c r="F5" s="312" t="s">
        <v>9</v>
      </c>
      <c r="G5" s="378" t="s">
        <v>8</v>
      </c>
      <c r="H5" s="312" t="s">
        <v>9</v>
      </c>
      <c r="I5" s="378" t="s">
        <v>8</v>
      </c>
      <c r="J5" s="312" t="s">
        <v>9</v>
      </c>
      <c r="K5" s="378" t="s">
        <v>8</v>
      </c>
      <c r="L5" s="378" t="s">
        <v>9</v>
      </c>
      <c r="M5" s="378" t="s">
        <v>8</v>
      </c>
      <c r="N5" s="312" t="s">
        <v>9</v>
      </c>
      <c r="O5" s="28"/>
    </row>
    <row r="6" spans="1:21" s="31" customFormat="1" ht="21.95" customHeight="1" thickTop="1">
      <c r="B6" s="508" t="s">
        <v>85</v>
      </c>
      <c r="C6" s="512">
        <v>2</v>
      </c>
      <c r="D6" s="514">
        <v>142900</v>
      </c>
      <c r="E6" s="514">
        <v>6</v>
      </c>
      <c r="F6" s="514">
        <v>433939</v>
      </c>
      <c r="G6" s="514">
        <v>3</v>
      </c>
      <c r="H6" s="514">
        <v>731918</v>
      </c>
      <c r="I6" s="514">
        <v>8</v>
      </c>
      <c r="J6" s="514">
        <v>2727481</v>
      </c>
      <c r="K6" s="514">
        <v>18</v>
      </c>
      <c r="L6" s="514">
        <v>3926591</v>
      </c>
      <c r="M6" s="514">
        <f>C6+E6+G6+I6+K6</f>
        <v>37</v>
      </c>
      <c r="N6" s="514">
        <f>D6+F6+H6+J6+L6</f>
        <v>7962829</v>
      </c>
    </row>
    <row r="7" spans="1:21" s="31" customFormat="1" ht="21.95" customHeight="1">
      <c r="B7" s="253" t="s">
        <v>12</v>
      </c>
      <c r="C7" s="137">
        <v>0</v>
      </c>
      <c r="D7" s="369">
        <v>0</v>
      </c>
      <c r="E7" s="515">
        <v>1</v>
      </c>
      <c r="F7" s="515">
        <v>193908</v>
      </c>
      <c r="G7" s="515">
        <v>3</v>
      </c>
      <c r="H7" s="515">
        <v>738993</v>
      </c>
      <c r="I7" s="515">
        <v>1</v>
      </c>
      <c r="J7" s="515">
        <v>584336</v>
      </c>
      <c r="K7" s="515">
        <v>0</v>
      </c>
      <c r="L7" s="515">
        <v>0</v>
      </c>
      <c r="M7" s="515">
        <f t="shared" ref="M7:M19" si="0">C7+E7+G7+I7+K7</f>
        <v>5</v>
      </c>
      <c r="N7" s="515">
        <f t="shared" ref="N7:N20" si="1">D7+F7+H7+J7+L7</f>
        <v>1517237</v>
      </c>
    </row>
    <row r="8" spans="1:21" ht="23.25" customHeight="1">
      <c r="B8" s="513" t="s">
        <v>1</v>
      </c>
      <c r="C8" s="367">
        <v>1</v>
      </c>
      <c r="D8" s="516">
        <v>3095691</v>
      </c>
      <c r="E8" s="516">
        <v>2</v>
      </c>
      <c r="F8" s="516">
        <v>54180985</v>
      </c>
      <c r="G8" s="516">
        <v>14</v>
      </c>
      <c r="H8" s="516">
        <v>18938335</v>
      </c>
      <c r="I8" s="516">
        <v>55</v>
      </c>
      <c r="J8" s="516">
        <v>36197580</v>
      </c>
      <c r="K8" s="516">
        <v>0</v>
      </c>
      <c r="L8" s="516">
        <v>0</v>
      </c>
      <c r="M8" s="516">
        <f t="shared" si="0"/>
        <v>72</v>
      </c>
      <c r="N8" s="516">
        <f t="shared" si="1"/>
        <v>112412591</v>
      </c>
      <c r="O8" s="34"/>
      <c r="Q8" s="33"/>
    </row>
    <row r="9" spans="1:21" ht="23.25" customHeight="1">
      <c r="B9" s="253" t="s">
        <v>69</v>
      </c>
      <c r="C9" s="137">
        <v>0</v>
      </c>
      <c r="D9" s="369">
        <v>0</v>
      </c>
      <c r="E9" s="515">
        <v>2</v>
      </c>
      <c r="F9" s="515">
        <v>6819112</v>
      </c>
      <c r="G9" s="515">
        <v>3</v>
      </c>
      <c r="H9" s="515">
        <v>6905336</v>
      </c>
      <c r="I9" s="515">
        <v>6</v>
      </c>
      <c r="J9" s="515">
        <v>11480293</v>
      </c>
      <c r="K9" s="515">
        <v>18</v>
      </c>
      <c r="L9" s="515">
        <v>39606666</v>
      </c>
      <c r="M9" s="515">
        <f t="shared" si="0"/>
        <v>29</v>
      </c>
      <c r="N9" s="515">
        <f t="shared" si="1"/>
        <v>64811407</v>
      </c>
      <c r="O9" s="34"/>
      <c r="Q9" s="33"/>
    </row>
    <row r="10" spans="1:21" s="31" customFormat="1" ht="22.5" customHeight="1">
      <c r="A10" s="28"/>
      <c r="B10" s="513" t="s">
        <v>2</v>
      </c>
      <c r="C10" s="367">
        <v>0</v>
      </c>
      <c r="D10" s="516">
        <v>0</v>
      </c>
      <c r="E10" s="516">
        <v>0</v>
      </c>
      <c r="F10" s="516">
        <v>0</v>
      </c>
      <c r="G10" s="516">
        <v>6</v>
      </c>
      <c r="H10" s="516">
        <v>20253174</v>
      </c>
      <c r="I10" s="516">
        <v>5</v>
      </c>
      <c r="J10" s="516">
        <v>8979632</v>
      </c>
      <c r="K10" s="516">
        <v>13</v>
      </c>
      <c r="L10" s="516">
        <v>142326773</v>
      </c>
      <c r="M10" s="516">
        <f t="shared" si="0"/>
        <v>24</v>
      </c>
      <c r="N10" s="516">
        <f t="shared" si="1"/>
        <v>171559579</v>
      </c>
      <c r="O10" s="36"/>
      <c r="S10" s="163"/>
    </row>
    <row r="11" spans="1:21" s="37" customFormat="1" ht="20.25" customHeight="1">
      <c r="A11" s="28"/>
      <c r="B11" s="253" t="s">
        <v>3</v>
      </c>
      <c r="C11" s="137">
        <v>0</v>
      </c>
      <c r="D11" s="515">
        <v>0</v>
      </c>
      <c r="E11" s="515">
        <v>0</v>
      </c>
      <c r="F11" s="515">
        <v>0</v>
      </c>
      <c r="G11" s="515">
        <v>0</v>
      </c>
      <c r="H11" s="515">
        <v>0</v>
      </c>
      <c r="I11" s="515">
        <v>4</v>
      </c>
      <c r="J11" s="515">
        <v>12541316</v>
      </c>
      <c r="K11" s="515">
        <v>3</v>
      </c>
      <c r="L11" s="515">
        <v>5418713</v>
      </c>
      <c r="M11" s="515">
        <f t="shared" si="0"/>
        <v>7</v>
      </c>
      <c r="N11" s="515">
        <f t="shared" si="1"/>
        <v>17960029</v>
      </c>
      <c r="O11" s="36"/>
      <c r="P11" s="31"/>
      <c r="Q11" s="163"/>
      <c r="R11" s="31"/>
      <c r="S11" s="31"/>
      <c r="T11" s="31"/>
      <c r="U11" s="31"/>
    </row>
    <row r="12" spans="1:21" s="37" customFormat="1" ht="20.25" customHeight="1">
      <c r="A12" s="28"/>
      <c r="B12" s="269" t="s">
        <v>70</v>
      </c>
      <c r="C12" s="275">
        <v>0</v>
      </c>
      <c r="D12" s="287">
        <v>0</v>
      </c>
      <c r="E12" s="71">
        <v>0</v>
      </c>
      <c r="F12" s="71">
        <v>0</v>
      </c>
      <c r="G12" s="71">
        <v>2</v>
      </c>
      <c r="H12" s="71">
        <v>2265446</v>
      </c>
      <c r="I12" s="71">
        <v>11</v>
      </c>
      <c r="J12" s="71">
        <v>16282086</v>
      </c>
      <c r="K12" s="71">
        <v>5</v>
      </c>
      <c r="L12" s="71">
        <v>15222825</v>
      </c>
      <c r="M12" s="71">
        <f t="shared" si="0"/>
        <v>18</v>
      </c>
      <c r="N12" s="71">
        <f t="shared" si="1"/>
        <v>33770357</v>
      </c>
      <c r="O12" s="36"/>
      <c r="P12" s="31"/>
      <c r="Q12" s="157"/>
      <c r="R12" s="31"/>
      <c r="S12" s="31"/>
      <c r="T12" s="163"/>
      <c r="U12" s="31"/>
    </row>
    <row r="13" spans="1:21" s="31" customFormat="1" ht="16.5" customHeight="1">
      <c r="A13" s="28"/>
      <c r="B13" s="473" t="s">
        <v>4</v>
      </c>
      <c r="C13" s="517">
        <v>0</v>
      </c>
      <c r="D13" s="518">
        <v>0</v>
      </c>
      <c r="E13" s="519">
        <v>1</v>
      </c>
      <c r="F13" s="519">
        <v>532970</v>
      </c>
      <c r="G13" s="519">
        <v>2</v>
      </c>
      <c r="H13" s="519">
        <v>1004004</v>
      </c>
      <c r="I13" s="519">
        <v>5</v>
      </c>
      <c r="J13" s="519">
        <v>5196445</v>
      </c>
      <c r="K13" s="519">
        <v>4</v>
      </c>
      <c r="L13" s="519">
        <v>3636836</v>
      </c>
      <c r="M13" s="519">
        <f t="shared" si="0"/>
        <v>12</v>
      </c>
      <c r="N13" s="519">
        <f t="shared" si="1"/>
        <v>10370255</v>
      </c>
      <c r="O13" s="36"/>
      <c r="T13" s="163"/>
    </row>
    <row r="14" spans="1:21" s="31" customFormat="1" ht="16.5" customHeight="1">
      <c r="A14" s="28"/>
      <c r="B14" s="513" t="s">
        <v>71</v>
      </c>
      <c r="C14" s="367">
        <v>0</v>
      </c>
      <c r="D14" s="135">
        <v>0</v>
      </c>
      <c r="E14" s="516">
        <v>0</v>
      </c>
      <c r="F14" s="516">
        <v>0</v>
      </c>
      <c r="G14" s="516">
        <v>0</v>
      </c>
      <c r="H14" s="516">
        <v>0</v>
      </c>
      <c r="I14" s="516">
        <v>1</v>
      </c>
      <c r="J14" s="516">
        <v>11400000</v>
      </c>
      <c r="K14" s="516">
        <v>1</v>
      </c>
      <c r="L14" s="516">
        <v>1047446</v>
      </c>
      <c r="M14" s="516">
        <f t="shared" si="0"/>
        <v>2</v>
      </c>
      <c r="N14" s="516">
        <f t="shared" si="1"/>
        <v>12447446</v>
      </c>
      <c r="O14" s="36"/>
      <c r="T14" s="163"/>
    </row>
    <row r="15" spans="1:21" s="37" customFormat="1" ht="21.75" customHeight="1">
      <c r="A15" s="31"/>
      <c r="B15" s="253" t="s">
        <v>60</v>
      </c>
      <c r="C15" s="137">
        <v>0</v>
      </c>
      <c r="D15" s="369">
        <v>0</v>
      </c>
      <c r="E15" s="515">
        <v>0</v>
      </c>
      <c r="F15" s="515">
        <v>0</v>
      </c>
      <c r="G15" s="515">
        <v>0</v>
      </c>
      <c r="H15" s="515">
        <v>0</v>
      </c>
      <c r="I15" s="515">
        <v>3</v>
      </c>
      <c r="J15" s="515">
        <v>3039819</v>
      </c>
      <c r="K15" s="515">
        <v>0</v>
      </c>
      <c r="L15" s="515">
        <v>0</v>
      </c>
      <c r="M15" s="515">
        <f t="shared" si="0"/>
        <v>3</v>
      </c>
      <c r="N15" s="515">
        <f t="shared" si="1"/>
        <v>3039819</v>
      </c>
      <c r="O15" s="232"/>
      <c r="P15" s="31"/>
    </row>
    <row r="16" spans="1:21" s="31" customFormat="1" ht="21.75" customHeight="1">
      <c r="B16" s="513" t="s">
        <v>61</v>
      </c>
      <c r="C16" s="367">
        <v>0</v>
      </c>
      <c r="D16" s="135">
        <v>0</v>
      </c>
      <c r="E16" s="516">
        <v>1</v>
      </c>
      <c r="F16" s="516">
        <v>1078800</v>
      </c>
      <c r="G16" s="516">
        <v>1</v>
      </c>
      <c r="H16" s="516">
        <v>1758094</v>
      </c>
      <c r="I16" s="516">
        <v>6</v>
      </c>
      <c r="J16" s="516">
        <v>15848010</v>
      </c>
      <c r="K16" s="516">
        <v>3</v>
      </c>
      <c r="L16" s="516">
        <v>4302495</v>
      </c>
      <c r="M16" s="516">
        <f t="shared" si="0"/>
        <v>11</v>
      </c>
      <c r="N16" s="516">
        <f t="shared" si="1"/>
        <v>22987399</v>
      </c>
      <c r="O16" s="36"/>
    </row>
    <row r="17" spans="1:17" s="31" customFormat="1" ht="21.75" customHeight="1">
      <c r="B17" s="253" t="s">
        <v>137</v>
      </c>
      <c r="C17" s="137">
        <v>0</v>
      </c>
      <c r="D17" s="369">
        <v>0</v>
      </c>
      <c r="E17" s="515">
        <v>0</v>
      </c>
      <c r="F17" s="515">
        <v>0</v>
      </c>
      <c r="G17" s="515">
        <v>4</v>
      </c>
      <c r="H17" s="515">
        <v>8431169</v>
      </c>
      <c r="I17" s="515">
        <v>4</v>
      </c>
      <c r="J17" s="515">
        <v>6458668</v>
      </c>
      <c r="K17" s="515">
        <v>1</v>
      </c>
      <c r="L17" s="515">
        <v>757441</v>
      </c>
      <c r="M17" s="515">
        <f t="shared" si="0"/>
        <v>9</v>
      </c>
      <c r="N17" s="515">
        <f t="shared" si="1"/>
        <v>15647278</v>
      </c>
      <c r="O17" s="36"/>
    </row>
    <row r="18" spans="1:17" s="31" customFormat="1" ht="21.75" customHeight="1">
      <c r="B18" s="513" t="s">
        <v>5</v>
      </c>
      <c r="C18" s="367">
        <v>0</v>
      </c>
      <c r="D18" s="135">
        <v>0</v>
      </c>
      <c r="E18" s="516">
        <v>2</v>
      </c>
      <c r="F18" s="516">
        <v>1873335</v>
      </c>
      <c r="G18" s="516">
        <v>1</v>
      </c>
      <c r="H18" s="516">
        <v>1597910</v>
      </c>
      <c r="I18" s="516">
        <v>11</v>
      </c>
      <c r="J18" s="516">
        <v>17526844</v>
      </c>
      <c r="K18" s="516">
        <v>1</v>
      </c>
      <c r="L18" s="516">
        <v>1218085</v>
      </c>
      <c r="M18" s="516">
        <f t="shared" si="0"/>
        <v>15</v>
      </c>
      <c r="N18" s="516">
        <f t="shared" si="1"/>
        <v>22216174</v>
      </c>
      <c r="O18" s="36"/>
    </row>
    <row r="19" spans="1:17" s="37" customFormat="1" ht="21.75" customHeight="1" thickBot="1">
      <c r="A19" s="31"/>
      <c r="B19" s="520" t="s">
        <v>6</v>
      </c>
      <c r="C19" s="471">
        <v>0</v>
      </c>
      <c r="D19" s="521">
        <v>0</v>
      </c>
      <c r="E19" s="522">
        <v>1</v>
      </c>
      <c r="F19" s="522">
        <v>93607</v>
      </c>
      <c r="G19" s="522">
        <v>4</v>
      </c>
      <c r="H19" s="522">
        <v>8027276</v>
      </c>
      <c r="I19" s="522">
        <v>53</v>
      </c>
      <c r="J19" s="522">
        <v>77167257</v>
      </c>
      <c r="K19" s="522">
        <v>5</v>
      </c>
      <c r="L19" s="522">
        <v>3301758</v>
      </c>
      <c r="M19" s="522">
        <f t="shared" si="0"/>
        <v>63</v>
      </c>
      <c r="N19" s="522">
        <f t="shared" si="1"/>
        <v>88589898</v>
      </c>
      <c r="O19" s="36"/>
      <c r="P19" s="31"/>
      <c r="Q19" s="31"/>
    </row>
    <row r="20" spans="1:17" s="31" customFormat="1" ht="16.5" customHeight="1" thickBot="1">
      <c r="B20" s="409" t="s">
        <v>0</v>
      </c>
      <c r="C20" s="297">
        <f t="shared" ref="C20:L20" si="2">SUM(C6:C19)</f>
        <v>3</v>
      </c>
      <c r="D20" s="416">
        <f t="shared" si="2"/>
        <v>3238591</v>
      </c>
      <c r="E20" s="416">
        <f t="shared" si="2"/>
        <v>16</v>
      </c>
      <c r="F20" s="416">
        <f t="shared" si="2"/>
        <v>65206656</v>
      </c>
      <c r="G20" s="416">
        <f t="shared" si="2"/>
        <v>43</v>
      </c>
      <c r="H20" s="416">
        <f t="shared" si="2"/>
        <v>70651655</v>
      </c>
      <c r="I20" s="416">
        <f t="shared" si="2"/>
        <v>173</v>
      </c>
      <c r="J20" s="416">
        <f>SUM(J6:J19)</f>
        <v>225429767</v>
      </c>
      <c r="K20" s="416">
        <f t="shared" si="2"/>
        <v>72</v>
      </c>
      <c r="L20" s="416">
        <f t="shared" si="2"/>
        <v>220765629</v>
      </c>
      <c r="M20" s="416">
        <f>SUM(M6:M19)</f>
        <v>307</v>
      </c>
      <c r="N20" s="416">
        <f t="shared" si="1"/>
        <v>585292298</v>
      </c>
      <c r="O20" s="36"/>
    </row>
    <row r="21" spans="1:17" ht="21.95" customHeight="1" thickTop="1">
      <c r="B21" s="87"/>
      <c r="C21" s="87"/>
      <c r="D21" s="87"/>
      <c r="E21" s="24"/>
      <c r="F21" s="25" t="s">
        <v>29</v>
      </c>
      <c r="G21" s="25"/>
      <c r="H21" s="25"/>
      <c r="I21" s="24"/>
      <c r="J21" s="25"/>
      <c r="K21" s="24"/>
      <c r="L21" s="24"/>
      <c r="M21" s="25"/>
      <c r="N21" s="25"/>
      <c r="O21" s="164"/>
    </row>
    <row r="22" spans="1:17" ht="21.95" customHeight="1">
      <c r="B22" s="87"/>
      <c r="C22" s="87"/>
      <c r="D22" s="87"/>
      <c r="E22" s="24"/>
      <c r="F22" s="24"/>
      <c r="G22" s="24"/>
      <c r="H22" s="24"/>
      <c r="I22" s="24"/>
      <c r="J22" s="212"/>
      <c r="K22" s="24"/>
      <c r="L22" s="24"/>
      <c r="M22" s="24"/>
      <c r="N22" s="24"/>
      <c r="O22" s="45"/>
      <c r="P22" s="33"/>
    </row>
    <row r="23" spans="1:17" ht="21.95" customHeight="1">
      <c r="J23" s="38"/>
      <c r="N23" s="44"/>
    </row>
    <row r="30" spans="1:17" ht="21.95" customHeight="1">
      <c r="O30" s="39"/>
    </row>
  </sheetData>
  <mergeCells count="9">
    <mergeCell ref="B2:O2"/>
    <mergeCell ref="M4:N4"/>
    <mergeCell ref="B4:B5"/>
    <mergeCell ref="E4:F4"/>
    <mergeCell ref="G4:H4"/>
    <mergeCell ref="I4:J4"/>
    <mergeCell ref="K3:L3"/>
    <mergeCell ref="C4:D4"/>
    <mergeCell ref="K4:L4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89" orientation="landscape" r:id="rId1"/>
  <colBreaks count="1" manualBreakCount="1">
    <brk id="14" max="2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rightToLeft="1" tabSelected="1" view="pageBreakPreview" topLeftCell="B4" zoomScale="87" zoomScaleSheetLayoutView="87" workbookViewId="0">
      <selection activeCell="F48" sqref="F48"/>
    </sheetView>
  </sheetViews>
  <sheetFormatPr defaultRowHeight="21.95" customHeight="1"/>
  <cols>
    <col min="1" max="1" width="4.85546875" style="28" hidden="1" customWidth="1"/>
    <col min="2" max="2" width="32.42578125" style="77" customWidth="1"/>
    <col min="3" max="3" width="7.28515625" style="77" customWidth="1"/>
    <col min="4" max="4" width="14.140625" style="77" customWidth="1"/>
    <col min="5" max="5" width="5.42578125" style="28" customWidth="1"/>
    <col min="6" max="6" width="16.28515625" style="28" customWidth="1"/>
    <col min="7" max="7" width="6" style="28" customWidth="1"/>
    <col min="8" max="8" width="14.5703125" style="28" customWidth="1"/>
    <col min="9" max="9" width="6.85546875" style="42" customWidth="1"/>
    <col min="10" max="10" width="17.140625" style="28" customWidth="1"/>
    <col min="11" max="11" width="7" customWidth="1"/>
    <col min="12" max="12" width="16.5703125" customWidth="1"/>
    <col min="13" max="13" width="6.5703125" customWidth="1"/>
    <col min="14" max="14" width="16.42578125" customWidth="1"/>
    <col min="15" max="15" width="17.42578125" hidden="1" customWidth="1"/>
    <col min="16" max="16" width="20.85546875" style="28" customWidth="1"/>
    <col min="17" max="19" width="9.140625" style="28"/>
    <col min="20" max="20" width="12.42578125" style="28" bestFit="1" customWidth="1"/>
    <col min="21" max="21" width="11.28515625" style="28" bestFit="1" customWidth="1"/>
    <col min="22" max="16384" width="9.140625" style="28"/>
  </cols>
  <sheetData>
    <row r="1" spans="1:21" ht="33" customHeight="1">
      <c r="B1" s="567" t="s">
        <v>145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</row>
    <row r="2" spans="1:21" ht="21.95" customHeight="1" thickBot="1">
      <c r="B2" s="191" t="s">
        <v>205</v>
      </c>
      <c r="C2" s="236"/>
      <c r="D2" s="236"/>
      <c r="E2" s="29"/>
      <c r="F2" s="29"/>
      <c r="G2" s="29"/>
      <c r="H2" s="217"/>
      <c r="I2" s="219"/>
      <c r="J2" s="220"/>
      <c r="K2" s="218"/>
      <c r="L2" s="218"/>
      <c r="M2" s="234"/>
      <c r="N2" s="218"/>
      <c r="O2" s="179" t="s">
        <v>42</v>
      </c>
    </row>
    <row r="3" spans="1:21" ht="21.95" customHeight="1" thickTop="1">
      <c r="B3" s="597" t="s">
        <v>13</v>
      </c>
      <c r="C3" s="594" t="s">
        <v>116</v>
      </c>
      <c r="D3" s="594"/>
      <c r="E3" s="596" t="s">
        <v>26</v>
      </c>
      <c r="F3" s="596"/>
      <c r="G3" s="596" t="s">
        <v>27</v>
      </c>
      <c r="H3" s="596"/>
      <c r="I3" s="596" t="s">
        <v>28</v>
      </c>
      <c r="J3" s="596"/>
      <c r="K3" s="596" t="s">
        <v>30</v>
      </c>
      <c r="L3" s="596"/>
      <c r="M3" s="594" t="s">
        <v>0</v>
      </c>
      <c r="N3" s="594"/>
      <c r="O3" s="594"/>
    </row>
    <row r="4" spans="1:21" ht="36.75" customHeight="1" thickBot="1">
      <c r="B4" s="598"/>
      <c r="C4" s="362" t="s">
        <v>8</v>
      </c>
      <c r="D4" s="362" t="s">
        <v>9</v>
      </c>
      <c r="E4" s="523" t="s">
        <v>8</v>
      </c>
      <c r="F4" s="523" t="s">
        <v>9</v>
      </c>
      <c r="G4" s="523" t="s">
        <v>8</v>
      </c>
      <c r="H4" s="524" t="s">
        <v>9</v>
      </c>
      <c r="I4" s="523" t="s">
        <v>8</v>
      </c>
      <c r="J4" s="523" t="s">
        <v>9</v>
      </c>
      <c r="K4" s="523" t="s">
        <v>8</v>
      </c>
      <c r="L4" s="525" t="s">
        <v>9</v>
      </c>
      <c r="M4" s="525" t="s">
        <v>8</v>
      </c>
      <c r="N4" s="525" t="s">
        <v>9</v>
      </c>
      <c r="O4" s="221" t="s">
        <v>9</v>
      </c>
      <c r="Q4" s="321"/>
      <c r="R4" s="322"/>
    </row>
    <row r="5" spans="1:21" ht="27.75" customHeight="1">
      <c r="B5" s="526" t="s">
        <v>72</v>
      </c>
      <c r="C5" s="527">
        <v>0</v>
      </c>
      <c r="D5" s="528">
        <v>0</v>
      </c>
      <c r="E5" s="528">
        <v>2</v>
      </c>
      <c r="F5" s="529">
        <v>151581</v>
      </c>
      <c r="G5" s="529">
        <v>0</v>
      </c>
      <c r="H5" s="529">
        <v>0</v>
      </c>
      <c r="I5" s="529">
        <v>0</v>
      </c>
      <c r="J5" s="528">
        <v>0</v>
      </c>
      <c r="K5" s="529">
        <v>0</v>
      </c>
      <c r="L5" s="529">
        <v>0</v>
      </c>
      <c r="M5" s="529">
        <f>C5+E5+G5+I5+K5</f>
        <v>2</v>
      </c>
      <c r="N5" s="529">
        <f t="shared" ref="N5" si="0">SUM(D5,F5,H5,J5,L5)</f>
        <v>151581</v>
      </c>
      <c r="O5" s="223">
        <f>F5+H5+J5+L5</f>
        <v>151581</v>
      </c>
    </row>
    <row r="6" spans="1:21" ht="21.75" customHeight="1">
      <c r="B6" s="530" t="s">
        <v>34</v>
      </c>
      <c r="C6" s="531">
        <v>1</v>
      </c>
      <c r="D6" s="532">
        <v>3095691</v>
      </c>
      <c r="E6" s="532">
        <v>1</v>
      </c>
      <c r="F6" s="532">
        <v>93607</v>
      </c>
      <c r="G6" s="532">
        <v>0</v>
      </c>
      <c r="H6" s="532">
        <v>0</v>
      </c>
      <c r="I6" s="533">
        <v>1</v>
      </c>
      <c r="J6" s="532">
        <v>1216461</v>
      </c>
      <c r="K6" s="532">
        <v>11</v>
      </c>
      <c r="L6" s="532">
        <v>16465485</v>
      </c>
      <c r="M6" s="532">
        <f>C6+E6+G6+I6+K6</f>
        <v>14</v>
      </c>
      <c r="N6" s="532">
        <f>SUM(D6,F6,H6,J6,L6)</f>
        <v>20871244</v>
      </c>
      <c r="O6" s="224">
        <v>23719471</v>
      </c>
    </row>
    <row r="7" spans="1:21" ht="21.75" customHeight="1">
      <c r="B7" s="526" t="s">
        <v>16</v>
      </c>
      <c r="C7" s="527">
        <v>0</v>
      </c>
      <c r="D7" s="529">
        <v>0</v>
      </c>
      <c r="E7" s="529">
        <v>0</v>
      </c>
      <c r="F7" s="529">
        <v>0</v>
      </c>
      <c r="G7" s="529">
        <v>0</v>
      </c>
      <c r="H7" s="529">
        <v>0</v>
      </c>
      <c r="I7" s="528">
        <v>0</v>
      </c>
      <c r="J7" s="529">
        <v>0</v>
      </c>
      <c r="K7" s="529">
        <v>0</v>
      </c>
      <c r="L7" s="529">
        <v>0</v>
      </c>
      <c r="M7" s="529">
        <f>C7+E7+G7+I7+K7</f>
        <v>0</v>
      </c>
      <c r="N7" s="529">
        <f t="shared" ref="N7:N23" si="1">SUM(D7,F7,H7,J7,L7)</f>
        <v>0</v>
      </c>
      <c r="O7" s="224"/>
    </row>
    <row r="8" spans="1:21" s="155" customFormat="1" ht="21.75" customHeight="1">
      <c r="A8" s="31"/>
      <c r="B8" s="530" t="s">
        <v>17</v>
      </c>
      <c r="C8" s="531">
        <v>0</v>
      </c>
      <c r="D8" s="532">
        <v>0</v>
      </c>
      <c r="E8" s="532">
        <v>2</v>
      </c>
      <c r="F8" s="532">
        <v>1611770</v>
      </c>
      <c r="G8" s="532">
        <v>0</v>
      </c>
      <c r="H8" s="532">
        <v>0</v>
      </c>
      <c r="I8" s="533">
        <v>0</v>
      </c>
      <c r="J8" s="532">
        <v>0</v>
      </c>
      <c r="K8" s="532">
        <v>1</v>
      </c>
      <c r="L8" s="532">
        <v>1182151</v>
      </c>
      <c r="M8" s="532">
        <f t="shared" ref="M8:M23" si="2">C8+E8+G8+I8+K8</f>
        <v>3</v>
      </c>
      <c r="N8" s="532">
        <f t="shared" si="1"/>
        <v>2793921</v>
      </c>
      <c r="O8" s="223">
        <v>79000</v>
      </c>
      <c r="P8" s="28"/>
      <c r="Q8" s="28"/>
      <c r="R8" s="28"/>
      <c r="S8" s="28"/>
      <c r="T8" s="28"/>
      <c r="U8" s="28"/>
    </row>
    <row r="9" spans="1:21" s="40" customFormat="1" ht="16.5" customHeight="1">
      <c r="A9" s="31"/>
      <c r="B9" s="526" t="s">
        <v>18</v>
      </c>
      <c r="C9" s="527">
        <v>0</v>
      </c>
      <c r="D9" s="528">
        <v>0</v>
      </c>
      <c r="E9" s="528">
        <v>0</v>
      </c>
      <c r="F9" s="529">
        <v>0</v>
      </c>
      <c r="G9" s="529">
        <v>1</v>
      </c>
      <c r="H9" s="529">
        <v>322046</v>
      </c>
      <c r="I9" s="529">
        <v>0</v>
      </c>
      <c r="J9" s="528">
        <v>0</v>
      </c>
      <c r="K9" s="529">
        <v>1</v>
      </c>
      <c r="L9" s="529">
        <v>149000</v>
      </c>
      <c r="M9" s="529">
        <f t="shared" si="2"/>
        <v>2</v>
      </c>
      <c r="N9" s="529">
        <f t="shared" si="1"/>
        <v>471046</v>
      </c>
      <c r="O9" s="224">
        <v>84346000</v>
      </c>
      <c r="P9" s="28"/>
      <c r="Q9" s="28"/>
      <c r="R9" s="28"/>
      <c r="S9" s="28"/>
      <c r="T9" s="28"/>
      <c r="U9" s="28"/>
    </row>
    <row r="10" spans="1:21" s="40" customFormat="1" ht="16.5" customHeight="1">
      <c r="A10" s="31"/>
      <c r="B10" s="530" t="s">
        <v>24</v>
      </c>
      <c r="C10" s="531">
        <v>0</v>
      </c>
      <c r="D10" s="533">
        <v>0</v>
      </c>
      <c r="E10" s="533">
        <v>1</v>
      </c>
      <c r="F10" s="532">
        <v>53648500</v>
      </c>
      <c r="G10" s="532">
        <v>0</v>
      </c>
      <c r="H10" s="532">
        <v>0</v>
      </c>
      <c r="I10" s="532">
        <v>0</v>
      </c>
      <c r="J10" s="532">
        <v>0</v>
      </c>
      <c r="K10" s="532">
        <v>0</v>
      </c>
      <c r="L10" s="532">
        <v>0</v>
      </c>
      <c r="M10" s="532">
        <f t="shared" si="2"/>
        <v>1</v>
      </c>
      <c r="N10" s="532">
        <f t="shared" si="1"/>
        <v>53648500</v>
      </c>
      <c r="O10" s="224"/>
      <c r="P10" s="28"/>
      <c r="Q10" s="28"/>
      <c r="R10" s="28"/>
      <c r="S10" s="28"/>
      <c r="T10" s="28"/>
      <c r="U10" s="28"/>
    </row>
    <row r="11" spans="1:21" s="155" customFormat="1" ht="16.5" customHeight="1">
      <c r="A11" s="31"/>
      <c r="B11" s="526" t="s">
        <v>46</v>
      </c>
      <c r="C11" s="527">
        <v>0</v>
      </c>
      <c r="D11" s="529">
        <v>0</v>
      </c>
      <c r="E11" s="529">
        <v>0</v>
      </c>
      <c r="F11" s="529">
        <v>0</v>
      </c>
      <c r="G11" s="529">
        <v>1</v>
      </c>
      <c r="H11" s="529">
        <v>910687</v>
      </c>
      <c r="I11" s="528">
        <v>8</v>
      </c>
      <c r="J11" s="529">
        <v>8024635</v>
      </c>
      <c r="K11" s="529">
        <v>1</v>
      </c>
      <c r="L11" s="529">
        <v>1518600</v>
      </c>
      <c r="M11" s="529">
        <f t="shared" si="2"/>
        <v>10</v>
      </c>
      <c r="N11" s="529">
        <f t="shared" si="1"/>
        <v>10453922</v>
      </c>
      <c r="O11" s="224"/>
      <c r="P11" s="28"/>
      <c r="Q11" s="28"/>
      <c r="R11" s="28"/>
      <c r="S11" s="28"/>
      <c r="T11" s="28"/>
      <c r="U11" s="28"/>
    </row>
    <row r="12" spans="1:21" s="155" customFormat="1" ht="16.5" customHeight="1">
      <c r="A12" s="31"/>
      <c r="B12" s="530" t="s">
        <v>19</v>
      </c>
      <c r="C12" s="531">
        <v>0</v>
      </c>
      <c r="D12" s="533">
        <v>0</v>
      </c>
      <c r="E12" s="533">
        <v>0</v>
      </c>
      <c r="F12" s="532">
        <v>0</v>
      </c>
      <c r="G12" s="532">
        <v>0</v>
      </c>
      <c r="H12" s="532">
        <v>0</v>
      </c>
      <c r="I12" s="532">
        <v>19</v>
      </c>
      <c r="J12" s="532">
        <v>22265907</v>
      </c>
      <c r="K12" s="532">
        <v>2</v>
      </c>
      <c r="L12" s="532">
        <v>1023230</v>
      </c>
      <c r="M12" s="532">
        <f t="shared" si="2"/>
        <v>21</v>
      </c>
      <c r="N12" s="532">
        <f t="shared" si="1"/>
        <v>23289137</v>
      </c>
      <c r="O12" s="224"/>
      <c r="P12" s="28"/>
      <c r="Q12" s="28"/>
      <c r="R12" s="28"/>
      <c r="S12" s="28"/>
      <c r="T12" s="28"/>
      <c r="U12" s="28"/>
    </row>
    <row r="13" spans="1:21" s="155" customFormat="1" ht="16.5" customHeight="1">
      <c r="A13" s="37"/>
      <c r="B13" s="526" t="s">
        <v>140</v>
      </c>
      <c r="C13" s="527">
        <v>0</v>
      </c>
      <c r="D13" s="529">
        <v>0</v>
      </c>
      <c r="E13" s="529">
        <v>0</v>
      </c>
      <c r="F13" s="529">
        <v>0</v>
      </c>
      <c r="G13" s="529">
        <v>0</v>
      </c>
      <c r="H13" s="529">
        <v>0</v>
      </c>
      <c r="I13" s="528">
        <v>1</v>
      </c>
      <c r="J13" s="529">
        <v>648541</v>
      </c>
      <c r="K13" s="529">
        <v>0</v>
      </c>
      <c r="L13" s="529">
        <v>0</v>
      </c>
      <c r="M13" s="529">
        <f t="shared" si="2"/>
        <v>1</v>
      </c>
      <c r="N13" s="529">
        <f t="shared" si="1"/>
        <v>648541</v>
      </c>
      <c r="O13" s="224"/>
      <c r="P13" s="37"/>
      <c r="Q13" s="37"/>
      <c r="R13" s="37"/>
      <c r="S13" s="37"/>
      <c r="T13" s="37"/>
      <c r="U13" s="37"/>
    </row>
    <row r="14" spans="1:21" s="156" customFormat="1" ht="16.5" customHeight="1">
      <c r="A14" s="31"/>
      <c r="B14" s="530" t="s">
        <v>114</v>
      </c>
      <c r="C14" s="531">
        <v>0</v>
      </c>
      <c r="D14" s="532">
        <v>0</v>
      </c>
      <c r="E14" s="532">
        <v>0</v>
      </c>
      <c r="F14" s="532">
        <v>0</v>
      </c>
      <c r="G14" s="532">
        <v>0</v>
      </c>
      <c r="H14" s="532">
        <v>0</v>
      </c>
      <c r="I14" s="533">
        <v>0</v>
      </c>
      <c r="J14" s="532">
        <v>0</v>
      </c>
      <c r="K14" s="532">
        <v>1</v>
      </c>
      <c r="L14" s="532">
        <v>1386607</v>
      </c>
      <c r="M14" s="532">
        <f t="shared" si="2"/>
        <v>1</v>
      </c>
      <c r="N14" s="532">
        <f t="shared" si="1"/>
        <v>1386607</v>
      </c>
      <c r="O14" s="226">
        <v>377316</v>
      </c>
      <c r="P14" s="31"/>
      <c r="Q14" s="31"/>
      <c r="R14" s="31"/>
      <c r="S14" s="31"/>
      <c r="T14" s="31"/>
      <c r="U14" s="31"/>
    </row>
    <row r="15" spans="1:21" s="155" customFormat="1" ht="18.75" customHeight="1">
      <c r="A15" s="37"/>
      <c r="B15" s="526" t="s">
        <v>20</v>
      </c>
      <c r="C15" s="527">
        <v>0</v>
      </c>
      <c r="D15" s="528">
        <v>0</v>
      </c>
      <c r="E15" s="528">
        <v>0</v>
      </c>
      <c r="F15" s="529">
        <v>0</v>
      </c>
      <c r="G15" s="529">
        <v>26</v>
      </c>
      <c r="H15" s="529">
        <v>44781448</v>
      </c>
      <c r="I15" s="529">
        <v>0</v>
      </c>
      <c r="J15" s="528">
        <v>0</v>
      </c>
      <c r="K15" s="529">
        <v>0</v>
      </c>
      <c r="L15" s="529">
        <v>0</v>
      </c>
      <c r="M15" s="529">
        <f t="shared" si="2"/>
        <v>26</v>
      </c>
      <c r="N15" s="529">
        <f t="shared" si="1"/>
        <v>44781448</v>
      </c>
      <c r="O15" s="225"/>
      <c r="P15" s="37"/>
      <c r="Q15" s="37"/>
      <c r="R15" s="37"/>
      <c r="S15" s="37"/>
      <c r="T15" s="37"/>
      <c r="U15" s="37"/>
    </row>
    <row r="16" spans="1:21" s="156" customFormat="1" ht="18" customHeight="1">
      <c r="A16" s="31"/>
      <c r="B16" s="530" t="s">
        <v>123</v>
      </c>
      <c r="C16" s="531">
        <v>0</v>
      </c>
      <c r="D16" s="532">
        <v>0</v>
      </c>
      <c r="E16" s="532">
        <v>0</v>
      </c>
      <c r="F16" s="532">
        <v>0</v>
      </c>
      <c r="G16" s="532">
        <v>0</v>
      </c>
      <c r="H16" s="532">
        <v>0</v>
      </c>
      <c r="I16" s="533">
        <v>0</v>
      </c>
      <c r="J16" s="532">
        <v>0</v>
      </c>
      <c r="K16" s="532">
        <v>3</v>
      </c>
      <c r="L16" s="532">
        <v>365651</v>
      </c>
      <c r="M16" s="532">
        <f t="shared" si="2"/>
        <v>3</v>
      </c>
      <c r="N16" s="532">
        <f t="shared" si="1"/>
        <v>365651</v>
      </c>
      <c r="O16" s="222">
        <v>8683672</v>
      </c>
      <c r="P16" s="31"/>
      <c r="Q16" s="31"/>
      <c r="R16" s="31"/>
      <c r="S16" s="31"/>
      <c r="T16" s="31"/>
      <c r="U16" s="31"/>
    </row>
    <row r="17" spans="1:21" s="156" customFormat="1" ht="18" customHeight="1">
      <c r="A17" s="31"/>
      <c r="B17" s="526" t="s">
        <v>141</v>
      </c>
      <c r="C17" s="527">
        <v>0</v>
      </c>
      <c r="D17" s="529">
        <v>0</v>
      </c>
      <c r="E17" s="529">
        <v>0</v>
      </c>
      <c r="F17" s="529">
        <v>0</v>
      </c>
      <c r="G17" s="529">
        <v>0</v>
      </c>
      <c r="H17" s="529">
        <v>0</v>
      </c>
      <c r="I17" s="528">
        <v>0</v>
      </c>
      <c r="J17" s="529">
        <v>0</v>
      </c>
      <c r="K17" s="529">
        <v>1</v>
      </c>
      <c r="L17" s="529">
        <v>34000</v>
      </c>
      <c r="M17" s="529">
        <f t="shared" si="2"/>
        <v>1</v>
      </c>
      <c r="N17" s="529">
        <f t="shared" si="1"/>
        <v>34000</v>
      </c>
      <c r="O17" s="222"/>
      <c r="P17" s="31"/>
      <c r="Q17" s="31"/>
      <c r="R17" s="31"/>
      <c r="S17" s="31"/>
      <c r="T17" s="31"/>
      <c r="U17" s="31"/>
    </row>
    <row r="18" spans="1:21" s="156" customFormat="1" ht="18" customHeight="1">
      <c r="A18" s="31"/>
      <c r="B18" s="530" t="s">
        <v>142</v>
      </c>
      <c r="C18" s="531">
        <v>0</v>
      </c>
      <c r="D18" s="532">
        <v>0</v>
      </c>
      <c r="E18" s="532">
        <v>0</v>
      </c>
      <c r="F18" s="532">
        <v>0</v>
      </c>
      <c r="G18" s="532">
        <v>0</v>
      </c>
      <c r="H18" s="532">
        <v>0</v>
      </c>
      <c r="I18" s="533">
        <v>0</v>
      </c>
      <c r="J18" s="532">
        <v>0</v>
      </c>
      <c r="K18" s="532">
        <v>1</v>
      </c>
      <c r="L18" s="532">
        <v>83813185</v>
      </c>
      <c r="M18" s="532">
        <f t="shared" si="2"/>
        <v>1</v>
      </c>
      <c r="N18" s="532">
        <f t="shared" si="1"/>
        <v>83813185</v>
      </c>
      <c r="O18" s="222"/>
      <c r="P18" s="31"/>
      <c r="Q18" s="31"/>
      <c r="R18" s="31"/>
      <c r="S18" s="31"/>
      <c r="T18" s="31"/>
      <c r="U18" s="31"/>
    </row>
    <row r="19" spans="1:21" s="156" customFormat="1" ht="16.5" customHeight="1">
      <c r="A19" s="31"/>
      <c r="B19" s="526" t="s">
        <v>22</v>
      </c>
      <c r="C19" s="527">
        <v>0</v>
      </c>
      <c r="D19" s="529">
        <v>0</v>
      </c>
      <c r="E19" s="528">
        <v>6</v>
      </c>
      <c r="F19" s="529">
        <v>9418840</v>
      </c>
      <c r="G19" s="529">
        <v>15</v>
      </c>
      <c r="H19" s="529">
        <v>24637474</v>
      </c>
      <c r="I19" s="529">
        <v>144</v>
      </c>
      <c r="J19" s="529">
        <v>193274223</v>
      </c>
      <c r="K19" s="529">
        <v>41</v>
      </c>
      <c r="L19" s="529">
        <v>70701819</v>
      </c>
      <c r="M19" s="529">
        <f t="shared" si="2"/>
        <v>206</v>
      </c>
      <c r="N19" s="529">
        <f t="shared" si="1"/>
        <v>298032356</v>
      </c>
      <c r="O19" s="225"/>
      <c r="P19" s="28"/>
      <c r="Q19" s="28"/>
      <c r="R19" s="28"/>
      <c r="S19" s="28"/>
      <c r="T19" s="28"/>
      <c r="U19" s="28"/>
    </row>
    <row r="20" spans="1:21" s="155" customFormat="1" ht="16.5" customHeight="1">
      <c r="A20" s="31"/>
      <c r="B20" s="530" t="s">
        <v>21</v>
      </c>
      <c r="C20" s="531">
        <v>0</v>
      </c>
      <c r="D20" s="533">
        <v>0</v>
      </c>
      <c r="E20" s="533">
        <v>0</v>
      </c>
      <c r="F20" s="532">
        <v>0</v>
      </c>
      <c r="G20" s="532">
        <v>0</v>
      </c>
      <c r="H20" s="532">
        <v>0</v>
      </c>
      <c r="I20" s="532">
        <v>0</v>
      </c>
      <c r="J20" s="533">
        <v>0</v>
      </c>
      <c r="K20" s="532">
        <v>1</v>
      </c>
      <c r="L20" s="532">
        <v>64530</v>
      </c>
      <c r="M20" s="532">
        <f t="shared" si="2"/>
        <v>1</v>
      </c>
      <c r="N20" s="532">
        <f t="shared" si="1"/>
        <v>64530</v>
      </c>
      <c r="O20" s="225">
        <v>1806644</v>
      </c>
      <c r="P20" s="28"/>
      <c r="Q20" s="28"/>
      <c r="R20" s="28"/>
      <c r="S20" s="28"/>
      <c r="T20" s="28"/>
      <c r="U20" s="28"/>
    </row>
    <row r="21" spans="1:21" s="155" customFormat="1" ht="16.5" customHeight="1">
      <c r="A21" s="31"/>
      <c r="B21" s="526" t="s">
        <v>143</v>
      </c>
      <c r="C21" s="527">
        <v>0</v>
      </c>
      <c r="D21" s="528">
        <v>0</v>
      </c>
      <c r="E21" s="528">
        <v>0</v>
      </c>
      <c r="F21" s="529">
        <v>0</v>
      </c>
      <c r="G21" s="529">
        <v>0</v>
      </c>
      <c r="H21" s="529">
        <v>0</v>
      </c>
      <c r="I21" s="529">
        <v>0</v>
      </c>
      <c r="J21" s="528">
        <v>0</v>
      </c>
      <c r="K21" s="529">
        <v>1</v>
      </c>
      <c r="L21" s="529">
        <v>42284358</v>
      </c>
      <c r="M21" s="529">
        <f t="shared" si="2"/>
        <v>1</v>
      </c>
      <c r="N21" s="529">
        <f t="shared" si="1"/>
        <v>42284358</v>
      </c>
      <c r="O21" s="225"/>
      <c r="P21" s="28"/>
      <c r="Q21" s="28"/>
      <c r="R21" s="28"/>
      <c r="S21" s="28"/>
      <c r="T21" s="28"/>
      <c r="U21" s="28"/>
    </row>
    <row r="22" spans="1:21" s="156" customFormat="1" ht="17.25" customHeight="1">
      <c r="A22" s="31"/>
      <c r="B22" s="530" t="s">
        <v>62</v>
      </c>
      <c r="C22" s="531">
        <v>0</v>
      </c>
      <c r="D22" s="532">
        <v>0</v>
      </c>
      <c r="E22" s="532">
        <v>0</v>
      </c>
      <c r="F22" s="532">
        <v>0</v>
      </c>
      <c r="G22" s="532">
        <v>0</v>
      </c>
      <c r="H22" s="532">
        <v>0</v>
      </c>
      <c r="I22" s="533">
        <v>0</v>
      </c>
      <c r="J22" s="532">
        <v>0</v>
      </c>
      <c r="K22" s="532">
        <v>0</v>
      </c>
      <c r="L22" s="532">
        <v>0</v>
      </c>
      <c r="M22" s="532">
        <f t="shared" si="2"/>
        <v>0</v>
      </c>
      <c r="N22" s="532">
        <f t="shared" si="1"/>
        <v>0</v>
      </c>
      <c r="O22" s="226">
        <v>44000159</v>
      </c>
      <c r="P22" s="28"/>
      <c r="Q22" s="28"/>
      <c r="R22" s="28"/>
      <c r="S22" s="28"/>
      <c r="T22" s="28"/>
      <c r="U22" s="28"/>
    </row>
    <row r="23" spans="1:21" s="155" customFormat="1" ht="18.75" customHeight="1" thickBot="1">
      <c r="A23" s="31"/>
      <c r="B23" s="534" t="s">
        <v>23</v>
      </c>
      <c r="C23" s="535">
        <v>2</v>
      </c>
      <c r="D23" s="536">
        <v>142900</v>
      </c>
      <c r="E23" s="536">
        <v>4</v>
      </c>
      <c r="F23" s="537">
        <v>282358</v>
      </c>
      <c r="G23" s="537">
        <v>0</v>
      </c>
      <c r="H23" s="537">
        <v>0</v>
      </c>
      <c r="I23" s="537">
        <v>0</v>
      </c>
      <c r="J23" s="536">
        <v>0</v>
      </c>
      <c r="K23" s="537">
        <v>7</v>
      </c>
      <c r="L23" s="537">
        <v>1777013</v>
      </c>
      <c r="M23" s="537">
        <f t="shared" si="2"/>
        <v>13</v>
      </c>
      <c r="N23" s="537">
        <f t="shared" si="1"/>
        <v>2202271</v>
      </c>
      <c r="O23" s="224">
        <v>720750</v>
      </c>
      <c r="P23" s="28"/>
      <c r="Q23" s="28"/>
      <c r="R23" s="33"/>
      <c r="S23" s="28"/>
      <c r="T23" s="28"/>
      <c r="U23" s="28"/>
    </row>
    <row r="24" spans="1:21" s="156" customFormat="1" ht="16.5" customHeight="1" thickBot="1">
      <c r="A24" s="31"/>
      <c r="B24" s="474" t="s">
        <v>0</v>
      </c>
      <c r="C24" s="475">
        <f>SUM(C5:C23)</f>
        <v>3</v>
      </c>
      <c r="D24" s="475">
        <f t="shared" ref="D24:N24" si="3">SUM(D5:D23)</f>
        <v>3238591</v>
      </c>
      <c r="E24" s="475">
        <f t="shared" si="3"/>
        <v>16</v>
      </c>
      <c r="F24" s="475">
        <f t="shared" si="3"/>
        <v>65206656</v>
      </c>
      <c r="G24" s="475">
        <f t="shared" si="3"/>
        <v>43</v>
      </c>
      <c r="H24" s="475">
        <f t="shared" si="3"/>
        <v>70651655</v>
      </c>
      <c r="I24" s="475">
        <f t="shared" si="3"/>
        <v>173</v>
      </c>
      <c r="J24" s="475">
        <f t="shared" si="3"/>
        <v>225429767</v>
      </c>
      <c r="K24" s="475">
        <f t="shared" si="3"/>
        <v>72</v>
      </c>
      <c r="L24" s="475">
        <f t="shared" si="3"/>
        <v>220765629</v>
      </c>
      <c r="M24" s="475">
        <f t="shared" si="3"/>
        <v>307</v>
      </c>
      <c r="N24" s="475">
        <f t="shared" si="3"/>
        <v>585292298</v>
      </c>
      <c r="O24" s="222">
        <v>243747</v>
      </c>
      <c r="P24" s="28"/>
      <c r="Q24" s="28"/>
      <c r="R24" s="28"/>
      <c r="S24" s="28"/>
      <c r="T24" s="28"/>
      <c r="U24" s="28"/>
    </row>
    <row r="25" spans="1:21" s="155" customFormat="1" ht="16.5" customHeight="1" thickTop="1">
      <c r="A25" s="31"/>
      <c r="B25" s="595"/>
      <c r="C25" s="595"/>
      <c r="D25" s="595"/>
      <c r="E25" s="595"/>
      <c r="F25" s="595"/>
      <c r="G25" s="595"/>
      <c r="H25" s="29"/>
      <c r="I25" s="219"/>
      <c r="J25" s="29"/>
      <c r="K25" s="228"/>
      <c r="L25" s="229"/>
      <c r="M25" s="229"/>
      <c r="N25" s="229"/>
      <c r="O25" s="225">
        <v>1382347</v>
      </c>
      <c r="P25" s="28"/>
      <c r="Q25" s="28"/>
      <c r="R25" s="28"/>
      <c r="S25" s="28"/>
      <c r="T25" s="28"/>
      <c r="U25" s="28"/>
    </row>
    <row r="26" spans="1:21" s="156" customFormat="1" ht="16.5" customHeight="1" thickBot="1">
      <c r="A26" s="31"/>
      <c r="B26" s="77"/>
      <c r="C26" s="77"/>
      <c r="D26" s="77"/>
      <c r="E26" s="28"/>
      <c r="F26" s="28"/>
      <c r="G26" s="28"/>
      <c r="H26" s="209"/>
      <c r="I26" s="42"/>
      <c r="J26" s="28"/>
      <c r="K26"/>
      <c r="L26"/>
      <c r="M26"/>
      <c r="N26"/>
      <c r="O26" s="224">
        <v>789248</v>
      </c>
      <c r="P26" s="28"/>
      <c r="Q26" s="28"/>
      <c r="R26" s="28"/>
      <c r="S26" s="28"/>
      <c r="T26" s="28"/>
      <c r="U26" s="28"/>
    </row>
    <row r="27" spans="1:21" s="40" customFormat="1" ht="16.5" customHeight="1" thickBot="1">
      <c r="A27" s="28"/>
      <c r="B27" s="77"/>
      <c r="C27" s="77"/>
      <c r="D27" s="77"/>
      <c r="E27" s="28"/>
      <c r="F27" s="28"/>
      <c r="G27" s="43"/>
      <c r="H27" s="43"/>
      <c r="I27" s="42"/>
      <c r="J27" s="28"/>
      <c r="K27"/>
      <c r="L27"/>
      <c r="M27"/>
      <c r="N27" s="8"/>
      <c r="O27" s="227">
        <f>F24+H24+J24+L24</f>
        <v>582053707</v>
      </c>
      <c r="P27" s="28"/>
      <c r="Q27" s="28"/>
      <c r="R27" s="28"/>
      <c r="S27" s="28"/>
      <c r="T27" s="28"/>
      <c r="U27" s="28"/>
    </row>
    <row r="28" spans="1:21" ht="16.5" customHeight="1" thickTop="1">
      <c r="O28" s="229"/>
    </row>
    <row r="29" spans="1:21" ht="27.75" customHeight="1"/>
    <row r="30" spans="1:21" ht="25.5" customHeight="1">
      <c r="I30" s="44"/>
      <c r="O30" s="8"/>
    </row>
    <row r="31" spans="1:21" ht="21.95" customHeight="1">
      <c r="I31" s="45"/>
      <c r="J31" s="41"/>
    </row>
    <row r="32" spans="1:21" ht="21.95" customHeight="1">
      <c r="F32" s="46"/>
    </row>
  </sheetData>
  <mergeCells count="9">
    <mergeCell ref="B1:N1"/>
    <mergeCell ref="M3:O3"/>
    <mergeCell ref="B25:G25"/>
    <mergeCell ref="I3:J3"/>
    <mergeCell ref="K3:L3"/>
    <mergeCell ref="B3:B4"/>
    <mergeCell ref="E3:F3"/>
    <mergeCell ref="G3:H3"/>
    <mergeCell ref="C3:D3"/>
  </mergeCells>
  <printOptions horizontalCentered="1"/>
  <pageMargins left="0.23622047244094491" right="0.23622047244094491" top="1.1811023622047245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rightToLeft="1" tabSelected="1" view="pageBreakPreview" zoomScale="89" zoomScaleSheetLayoutView="89" workbookViewId="0">
      <selection activeCell="F48" sqref="F48"/>
    </sheetView>
  </sheetViews>
  <sheetFormatPr defaultRowHeight="21.95" customHeight="1"/>
  <cols>
    <col min="1" max="1" width="6.28515625" style="47" customWidth="1"/>
    <col min="2" max="2" width="14.5703125" style="79" customWidth="1"/>
    <col min="3" max="3" width="6" style="47" customWidth="1"/>
    <col min="4" max="4" width="14.140625" style="47" bestFit="1" customWidth="1"/>
    <col min="5" max="5" width="7.7109375" style="47" customWidth="1"/>
    <col min="6" max="6" width="16" style="47" bestFit="1" customWidth="1"/>
    <col min="7" max="7" width="6.140625" style="47" customWidth="1"/>
    <col min="8" max="8" width="16" style="47" bestFit="1" customWidth="1"/>
    <col min="9" max="9" width="8.140625" style="47" customWidth="1"/>
    <col min="10" max="10" width="15.7109375" style="47" customWidth="1"/>
    <col min="11" max="11" width="7.85546875" style="47" customWidth="1"/>
    <col min="12" max="12" width="19.7109375" style="47" customWidth="1"/>
    <col min="13" max="16384" width="9.140625" style="47"/>
  </cols>
  <sheetData>
    <row r="2" spans="1:13" ht="45.75" customHeight="1"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</row>
    <row r="3" spans="1:13" ht="21.95" customHeight="1">
      <c r="B3" s="567" t="s">
        <v>182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</row>
    <row r="4" spans="1:13" ht="21.95" customHeight="1" thickBot="1">
      <c r="B4" s="78" t="s">
        <v>200</v>
      </c>
      <c r="C4" s="70"/>
      <c r="D4" s="70"/>
      <c r="E4" s="70"/>
      <c r="F4" s="70"/>
      <c r="G4" s="70"/>
      <c r="H4" s="70"/>
      <c r="I4" s="70"/>
      <c r="J4" s="70"/>
      <c r="K4" s="70"/>
      <c r="L4" s="187" t="s">
        <v>42</v>
      </c>
    </row>
    <row r="5" spans="1:13" ht="21.95" customHeight="1" thickTop="1">
      <c r="B5" s="600" t="s">
        <v>55</v>
      </c>
      <c r="C5" s="602" t="s">
        <v>56</v>
      </c>
      <c r="D5" s="602"/>
      <c r="E5" s="602" t="s">
        <v>183</v>
      </c>
      <c r="F5" s="602"/>
      <c r="G5" s="602" t="s">
        <v>184</v>
      </c>
      <c r="H5" s="602"/>
      <c r="I5" s="602" t="s">
        <v>185</v>
      </c>
      <c r="J5" s="602"/>
      <c r="K5" s="602" t="s">
        <v>78</v>
      </c>
      <c r="L5" s="602"/>
    </row>
    <row r="6" spans="1:13" ht="21.95" customHeight="1" thickBot="1">
      <c r="B6" s="601"/>
      <c r="C6" s="383" t="s">
        <v>8</v>
      </c>
      <c r="D6" s="384" t="s">
        <v>9</v>
      </c>
      <c r="E6" s="383" t="s">
        <v>8</v>
      </c>
      <c r="F6" s="384" t="s">
        <v>9</v>
      </c>
      <c r="G6" s="383" t="s">
        <v>8</v>
      </c>
      <c r="H6" s="384" t="s">
        <v>9</v>
      </c>
      <c r="I6" s="383" t="s">
        <v>8</v>
      </c>
      <c r="J6" s="384" t="s">
        <v>9</v>
      </c>
      <c r="K6" s="383" t="s">
        <v>8</v>
      </c>
      <c r="L6" s="384" t="s">
        <v>9</v>
      </c>
    </row>
    <row r="7" spans="1:13" ht="18.75" customHeight="1" thickTop="1">
      <c r="B7" s="171" t="s">
        <v>85</v>
      </c>
      <c r="C7" s="192">
        <v>1</v>
      </c>
      <c r="D7" s="193">
        <v>19429</v>
      </c>
      <c r="E7" s="192">
        <v>126</v>
      </c>
      <c r="F7" s="193">
        <v>70529545</v>
      </c>
      <c r="G7" s="192">
        <v>24</v>
      </c>
      <c r="H7" s="193">
        <v>9230863</v>
      </c>
      <c r="I7" s="192">
        <v>0</v>
      </c>
      <c r="J7" s="193">
        <v>0</v>
      </c>
      <c r="K7" s="192">
        <f>SUM(C7+E7+G7+I7)</f>
        <v>151</v>
      </c>
      <c r="L7" s="193">
        <f>SUM(D7+F7+H7+J7)</f>
        <v>79779837</v>
      </c>
    </row>
    <row r="8" spans="1:13" ht="16.5" customHeight="1">
      <c r="B8" s="376" t="s">
        <v>12</v>
      </c>
      <c r="C8" s="377">
        <v>0</v>
      </c>
      <c r="D8" s="377">
        <v>0</v>
      </c>
      <c r="E8" s="377">
        <v>15</v>
      </c>
      <c r="F8" s="377">
        <v>57015285</v>
      </c>
      <c r="G8" s="377">
        <v>8</v>
      </c>
      <c r="H8" s="377">
        <v>7312284</v>
      </c>
      <c r="I8" s="377">
        <v>0</v>
      </c>
      <c r="J8" s="375">
        <v>0</v>
      </c>
      <c r="K8" s="374">
        <f t="shared" ref="K8:K21" si="0">SUM(C8+E8+G8+I8)</f>
        <v>23</v>
      </c>
      <c r="L8" s="375">
        <f t="shared" ref="L8:L21" si="1">SUM(D8+F8+H8+J8)</f>
        <v>64327569</v>
      </c>
    </row>
    <row r="9" spans="1:13" ht="16.5" customHeight="1">
      <c r="B9" s="171" t="s">
        <v>1</v>
      </c>
      <c r="C9" s="192">
        <v>3</v>
      </c>
      <c r="D9" s="193">
        <v>17565800</v>
      </c>
      <c r="E9" s="192">
        <v>45</v>
      </c>
      <c r="F9" s="193">
        <v>128906060</v>
      </c>
      <c r="G9" s="192">
        <v>17</v>
      </c>
      <c r="H9" s="193">
        <v>9087601</v>
      </c>
      <c r="I9" s="192">
        <v>10</v>
      </c>
      <c r="J9" s="193">
        <v>7923910</v>
      </c>
      <c r="K9" s="192">
        <f t="shared" si="0"/>
        <v>75</v>
      </c>
      <c r="L9" s="193">
        <f t="shared" si="1"/>
        <v>163483371</v>
      </c>
    </row>
    <row r="10" spans="1:13" s="158" customFormat="1" ht="16.5" customHeight="1">
      <c r="B10" s="376" t="s">
        <v>69</v>
      </c>
      <c r="C10" s="377">
        <v>2</v>
      </c>
      <c r="D10" s="377">
        <v>5505831</v>
      </c>
      <c r="E10" s="377">
        <v>72</v>
      </c>
      <c r="F10" s="377">
        <v>178632531</v>
      </c>
      <c r="G10" s="377">
        <v>21</v>
      </c>
      <c r="H10" s="377">
        <v>39061345</v>
      </c>
      <c r="I10" s="377">
        <v>12</v>
      </c>
      <c r="J10" s="375">
        <v>19835432</v>
      </c>
      <c r="K10" s="374">
        <f t="shared" si="0"/>
        <v>107</v>
      </c>
      <c r="L10" s="375">
        <f t="shared" si="1"/>
        <v>243035139</v>
      </c>
    </row>
    <row r="11" spans="1:13" s="159" customFormat="1" ht="16.5" customHeight="1">
      <c r="A11" s="158"/>
      <c r="B11" s="171" t="s">
        <v>2</v>
      </c>
      <c r="C11" s="192">
        <v>0</v>
      </c>
      <c r="D11" s="193">
        <v>0</v>
      </c>
      <c r="E11" s="192">
        <v>40</v>
      </c>
      <c r="F11" s="193">
        <v>242196008</v>
      </c>
      <c r="G11" s="192">
        <v>24</v>
      </c>
      <c r="H11" s="193">
        <v>23288147</v>
      </c>
      <c r="I11" s="192">
        <v>4</v>
      </c>
      <c r="J11" s="193">
        <v>14481867</v>
      </c>
      <c r="K11" s="192">
        <f t="shared" si="0"/>
        <v>68</v>
      </c>
      <c r="L11" s="193">
        <f t="shared" si="1"/>
        <v>279966022</v>
      </c>
      <c r="M11" s="158"/>
    </row>
    <row r="12" spans="1:13" s="158" customFormat="1" ht="16.5" customHeight="1">
      <c r="B12" s="376" t="s">
        <v>3</v>
      </c>
      <c r="C12" s="377">
        <v>3</v>
      </c>
      <c r="D12" s="377">
        <v>25964322</v>
      </c>
      <c r="E12" s="377">
        <v>26</v>
      </c>
      <c r="F12" s="377">
        <v>38850651</v>
      </c>
      <c r="G12" s="377">
        <v>5</v>
      </c>
      <c r="H12" s="377">
        <v>14974304</v>
      </c>
      <c r="I12" s="377">
        <v>0</v>
      </c>
      <c r="J12" s="375">
        <v>0</v>
      </c>
      <c r="K12" s="374">
        <f t="shared" si="0"/>
        <v>34</v>
      </c>
      <c r="L12" s="375">
        <f t="shared" si="1"/>
        <v>79789277</v>
      </c>
    </row>
    <row r="13" spans="1:13" s="158" customFormat="1" ht="16.5" customHeight="1">
      <c r="B13" s="171" t="s">
        <v>70</v>
      </c>
      <c r="C13" s="193">
        <v>2</v>
      </c>
      <c r="D13" s="193">
        <v>5406350</v>
      </c>
      <c r="E13" s="193">
        <v>37</v>
      </c>
      <c r="F13" s="193">
        <v>69871533</v>
      </c>
      <c r="G13" s="193">
        <v>10</v>
      </c>
      <c r="H13" s="193">
        <v>9698363</v>
      </c>
      <c r="I13" s="193">
        <v>1</v>
      </c>
      <c r="J13" s="193">
        <v>914790</v>
      </c>
      <c r="K13" s="192">
        <f t="shared" si="0"/>
        <v>50</v>
      </c>
      <c r="L13" s="193">
        <f t="shared" si="1"/>
        <v>85891036</v>
      </c>
    </row>
    <row r="14" spans="1:13" ht="16.5" customHeight="1">
      <c r="A14" s="158"/>
      <c r="B14" s="373" t="s">
        <v>4</v>
      </c>
      <c r="C14" s="374">
        <v>0</v>
      </c>
      <c r="D14" s="375">
        <v>0</v>
      </c>
      <c r="E14" s="374">
        <v>38</v>
      </c>
      <c r="F14" s="375">
        <v>87692233</v>
      </c>
      <c r="G14" s="374">
        <v>25</v>
      </c>
      <c r="H14" s="375">
        <v>63537674</v>
      </c>
      <c r="I14" s="374">
        <v>5</v>
      </c>
      <c r="J14" s="375">
        <v>5731865</v>
      </c>
      <c r="K14" s="374">
        <f t="shared" si="0"/>
        <v>68</v>
      </c>
      <c r="L14" s="375">
        <f t="shared" si="1"/>
        <v>156961772</v>
      </c>
      <c r="M14" s="158"/>
    </row>
    <row r="15" spans="1:13" s="159" customFormat="1" ht="16.5" customHeight="1">
      <c r="A15" s="158"/>
      <c r="B15" s="171" t="s">
        <v>71</v>
      </c>
      <c r="C15" s="193">
        <v>2</v>
      </c>
      <c r="D15" s="193">
        <v>345245000</v>
      </c>
      <c r="E15" s="193">
        <v>2</v>
      </c>
      <c r="F15" s="193">
        <v>6214844</v>
      </c>
      <c r="G15" s="193">
        <v>0</v>
      </c>
      <c r="H15" s="193">
        <v>0</v>
      </c>
      <c r="I15" s="193">
        <v>1</v>
      </c>
      <c r="J15" s="193">
        <v>101303</v>
      </c>
      <c r="K15" s="192">
        <f t="shared" si="0"/>
        <v>5</v>
      </c>
      <c r="L15" s="193">
        <f t="shared" si="1"/>
        <v>351561147</v>
      </c>
      <c r="M15" s="158"/>
    </row>
    <row r="16" spans="1:13" s="159" customFormat="1" ht="16.5" customHeight="1">
      <c r="A16" s="158"/>
      <c r="B16" s="376" t="s">
        <v>128</v>
      </c>
      <c r="C16" s="377">
        <v>1</v>
      </c>
      <c r="D16" s="377">
        <v>11000000</v>
      </c>
      <c r="E16" s="377">
        <v>9</v>
      </c>
      <c r="F16" s="377">
        <v>6121450</v>
      </c>
      <c r="G16" s="377">
        <v>0</v>
      </c>
      <c r="H16" s="377">
        <v>0</v>
      </c>
      <c r="I16" s="377">
        <v>4</v>
      </c>
      <c r="J16" s="375">
        <v>7655452</v>
      </c>
      <c r="K16" s="374">
        <f t="shared" si="0"/>
        <v>14</v>
      </c>
      <c r="L16" s="375">
        <f t="shared" si="1"/>
        <v>24776902</v>
      </c>
      <c r="M16" s="158"/>
    </row>
    <row r="17" spans="1:13" s="159" customFormat="1" ht="16.5" customHeight="1">
      <c r="A17" s="158"/>
      <c r="B17" s="171" t="s">
        <v>61</v>
      </c>
      <c r="C17" s="192">
        <v>1</v>
      </c>
      <c r="D17" s="193">
        <v>253636</v>
      </c>
      <c r="E17" s="192">
        <v>28</v>
      </c>
      <c r="F17" s="193">
        <v>85298503</v>
      </c>
      <c r="G17" s="192">
        <v>5</v>
      </c>
      <c r="H17" s="193">
        <v>5161829</v>
      </c>
      <c r="I17" s="192">
        <v>6</v>
      </c>
      <c r="J17" s="193">
        <v>11973833</v>
      </c>
      <c r="K17" s="192">
        <f t="shared" si="0"/>
        <v>40</v>
      </c>
      <c r="L17" s="193">
        <f t="shared" si="1"/>
        <v>102687801</v>
      </c>
      <c r="M17" s="158"/>
    </row>
    <row r="18" spans="1:13" s="159" customFormat="1" ht="16.5" customHeight="1">
      <c r="A18" s="158"/>
      <c r="B18" s="373" t="s">
        <v>137</v>
      </c>
      <c r="C18" s="374">
        <v>0</v>
      </c>
      <c r="D18" s="375">
        <v>0</v>
      </c>
      <c r="E18" s="374">
        <v>26</v>
      </c>
      <c r="F18" s="375">
        <v>35339945</v>
      </c>
      <c r="G18" s="374">
        <v>6</v>
      </c>
      <c r="H18" s="375">
        <v>6188653</v>
      </c>
      <c r="I18" s="374">
        <v>3</v>
      </c>
      <c r="J18" s="375">
        <v>2259717</v>
      </c>
      <c r="K18" s="374">
        <f t="shared" si="0"/>
        <v>35</v>
      </c>
      <c r="L18" s="375">
        <f t="shared" si="1"/>
        <v>43788315</v>
      </c>
      <c r="M18" s="158"/>
    </row>
    <row r="19" spans="1:13" s="158" customFormat="1" ht="16.5" customHeight="1">
      <c r="B19" s="171" t="s">
        <v>5</v>
      </c>
      <c r="C19" s="192">
        <v>0</v>
      </c>
      <c r="D19" s="193">
        <v>0</v>
      </c>
      <c r="E19" s="192">
        <v>10</v>
      </c>
      <c r="F19" s="193">
        <v>27658334</v>
      </c>
      <c r="G19" s="192">
        <v>3</v>
      </c>
      <c r="H19" s="193">
        <v>1003482</v>
      </c>
      <c r="I19" s="192">
        <v>2</v>
      </c>
      <c r="J19" s="193">
        <v>1445080</v>
      </c>
      <c r="K19" s="192">
        <f t="shared" si="0"/>
        <v>15</v>
      </c>
      <c r="L19" s="193">
        <f t="shared" si="1"/>
        <v>30106896</v>
      </c>
    </row>
    <row r="20" spans="1:13" s="159" customFormat="1" ht="16.5" customHeight="1" thickBot="1">
      <c r="A20" s="158"/>
      <c r="B20" s="481" t="s">
        <v>6</v>
      </c>
      <c r="C20" s="482">
        <v>2</v>
      </c>
      <c r="D20" s="482">
        <v>4391390</v>
      </c>
      <c r="E20" s="482">
        <v>22</v>
      </c>
      <c r="F20" s="482">
        <v>93793703</v>
      </c>
      <c r="G20" s="482">
        <v>21</v>
      </c>
      <c r="H20" s="482">
        <v>147713687</v>
      </c>
      <c r="I20" s="482">
        <v>7</v>
      </c>
      <c r="J20" s="482">
        <v>16524636</v>
      </c>
      <c r="K20" s="482">
        <f t="shared" si="0"/>
        <v>52</v>
      </c>
      <c r="L20" s="482">
        <f t="shared" si="1"/>
        <v>262423416</v>
      </c>
      <c r="M20" s="158"/>
    </row>
    <row r="21" spans="1:13" s="158" customFormat="1" ht="16.5" customHeight="1" thickBot="1">
      <c r="B21" s="483" t="s">
        <v>0</v>
      </c>
      <c r="C21" s="484">
        <f t="shared" ref="C21:J21" si="2">SUM(C7:C20)</f>
        <v>17</v>
      </c>
      <c r="D21" s="485">
        <f t="shared" si="2"/>
        <v>415351758</v>
      </c>
      <c r="E21" s="484">
        <f t="shared" si="2"/>
        <v>496</v>
      </c>
      <c r="F21" s="485">
        <f t="shared" si="2"/>
        <v>1128120625</v>
      </c>
      <c r="G21" s="484">
        <f t="shared" si="2"/>
        <v>169</v>
      </c>
      <c r="H21" s="485">
        <f t="shared" si="2"/>
        <v>336258232</v>
      </c>
      <c r="I21" s="484">
        <f t="shared" si="2"/>
        <v>55</v>
      </c>
      <c r="J21" s="485">
        <f t="shared" si="2"/>
        <v>88847885</v>
      </c>
      <c r="K21" s="485">
        <f t="shared" si="0"/>
        <v>737</v>
      </c>
      <c r="L21" s="485">
        <f t="shared" si="1"/>
        <v>1968578500</v>
      </c>
    </row>
    <row r="22" spans="1:13" ht="21.95" customHeight="1" thickTop="1"/>
    <row r="23" spans="1:13" ht="21.95" customHeight="1">
      <c r="G23" s="211"/>
    </row>
    <row r="24" spans="1:13" ht="21.95" customHeight="1">
      <c r="L24" s="231"/>
    </row>
    <row r="25" spans="1:13" ht="21.95" customHeight="1">
      <c r="L25" s="233"/>
    </row>
    <row r="34" spans="9:9" ht="21.95" customHeight="1">
      <c r="I34" s="48"/>
    </row>
  </sheetData>
  <mergeCells count="8">
    <mergeCell ref="B2:L2"/>
    <mergeCell ref="B5:B6"/>
    <mergeCell ref="C5:D5"/>
    <mergeCell ref="I5:J5"/>
    <mergeCell ref="B3:L3"/>
    <mergeCell ref="E5:F5"/>
    <mergeCell ref="G5:H5"/>
    <mergeCell ref="K5:L5"/>
  </mergeCells>
  <printOptions horizontalCentered="1" verticalCentered="1"/>
  <pageMargins left="0.31496062992125984" right="0.15748031496062992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29</vt:i4>
      </vt:variant>
    </vt:vector>
  </HeadingPairs>
  <TitlesOfParts>
    <vt:vector size="61" baseType="lpstr">
      <vt:lpstr>جدول20)</vt:lpstr>
      <vt:lpstr>جدول 1</vt:lpstr>
      <vt:lpstr>جدول 2</vt:lpstr>
      <vt:lpstr>جدول 3</vt:lpstr>
      <vt:lpstr>جدول 4</vt:lpstr>
      <vt:lpstr>جدول 5</vt:lpstr>
      <vt:lpstr>جدول 6</vt:lpstr>
      <vt:lpstr>جدول 7</vt:lpstr>
      <vt:lpstr>جدول 8</vt:lpstr>
      <vt:lpstr>جدول 9</vt:lpstr>
      <vt:lpstr>جدول10</vt:lpstr>
      <vt:lpstr>تابع جدول 10</vt:lpstr>
      <vt:lpstr>جدول 11</vt:lpstr>
      <vt:lpstr>تابع جدول 11</vt:lpstr>
      <vt:lpstr>جدول 12</vt:lpstr>
      <vt:lpstr>جدول 13</vt:lpstr>
      <vt:lpstr>نينوى</vt:lpstr>
      <vt:lpstr>كركوك </vt:lpstr>
      <vt:lpstr>ديالى</vt:lpstr>
      <vt:lpstr>الانبار</vt:lpstr>
      <vt:lpstr>بغداد</vt:lpstr>
      <vt:lpstr>بابل</vt:lpstr>
      <vt:lpstr>كربلاء</vt:lpstr>
      <vt:lpstr>واسط</vt:lpstr>
      <vt:lpstr>صلاح الدين</vt:lpstr>
      <vt:lpstr>النجف</vt:lpstr>
      <vt:lpstr>القادسية</vt:lpstr>
      <vt:lpstr>المثنى</vt:lpstr>
      <vt:lpstr>ذي قار</vt:lpstr>
      <vt:lpstr>ميسان</vt:lpstr>
      <vt:lpstr>البصرة</vt:lpstr>
      <vt:lpstr>Sheet1</vt:lpstr>
      <vt:lpstr>الانبار!Print_Area</vt:lpstr>
      <vt:lpstr>البصرة!Print_Area</vt:lpstr>
      <vt:lpstr>القادسية!Print_Area</vt:lpstr>
      <vt:lpstr>المثنى!Print_Area</vt:lpstr>
      <vt:lpstr>النجف!Print_Area</vt:lpstr>
      <vt:lpstr>بابل!Print_Area</vt:lpstr>
      <vt:lpstr>بغداد!Print_Area</vt:lpstr>
      <vt:lpstr>'تابع جدول 10'!Print_Area</vt:lpstr>
      <vt:lpstr>'تابع جدول 11'!Print_Area</vt:lpstr>
      <vt:lpstr>'جدول 1'!Print_Area</vt:lpstr>
      <vt:lpstr>'جدول 11'!Print_Area</vt:lpstr>
      <vt:lpstr>'جدول 12'!Print_Area</vt:lpstr>
      <vt:lpstr>'جدول 13'!Print_Area</vt:lpstr>
      <vt:lpstr>'جدول 2'!Print_Area</vt:lpstr>
      <vt:lpstr>'جدول 3'!Print_Area</vt:lpstr>
      <vt:lpstr>'جدول 4'!Print_Area</vt:lpstr>
      <vt:lpstr>'جدول 5'!Print_Area</vt:lpstr>
      <vt:lpstr>'جدول 6'!Print_Area</vt:lpstr>
      <vt:lpstr>'جدول 7'!Print_Area</vt:lpstr>
      <vt:lpstr>'جدول 8'!Print_Area</vt:lpstr>
      <vt:lpstr>'جدول 9'!Print_Area</vt:lpstr>
      <vt:lpstr>جدول10!Print_Area</vt:lpstr>
      <vt:lpstr>ديالى!Print_Area</vt:lpstr>
      <vt:lpstr>'ذي قار'!Print_Area</vt:lpstr>
      <vt:lpstr>'صلاح الدين'!Print_Area</vt:lpstr>
      <vt:lpstr>كربلاء!Print_Area</vt:lpstr>
      <vt:lpstr>ميسان!Print_Area</vt:lpstr>
      <vt:lpstr>نينوى!Print_Area</vt:lpstr>
      <vt:lpstr>واسط!Print_Area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Mohammad</dc:creator>
  <cp:lastModifiedBy>user</cp:lastModifiedBy>
  <cp:lastPrinted>2010-12-06T00:31:51Z</cp:lastPrinted>
  <dcterms:created xsi:type="dcterms:W3CDTF">2016-04-18T07:27:42Z</dcterms:created>
  <dcterms:modified xsi:type="dcterms:W3CDTF">2010-12-06T00:32:07Z</dcterms:modified>
</cp:coreProperties>
</file>