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250" yWindow="255" windowWidth="12900" windowHeight="7800" tabRatio="932" activeTab="1"/>
  </bookViews>
  <sheets>
    <sheet name="جدول20)" sheetId="125" r:id="rId1"/>
    <sheet name="جدول 1" sheetId="107" r:id="rId2"/>
    <sheet name="جدول 2" sheetId="94" r:id="rId3"/>
    <sheet name="جدول 3" sheetId="95" r:id="rId4"/>
    <sheet name="جدول 4" sheetId="135" r:id="rId5"/>
    <sheet name="جدول 5" sheetId="136" r:id="rId6"/>
    <sheet name="جدول 6" sheetId="98" r:id="rId7"/>
    <sheet name="جدول 7" sheetId="99" r:id="rId8"/>
    <sheet name="جدول 8" sheetId="101" r:id="rId9"/>
    <sheet name="جدول 9" sheetId="102" r:id="rId10"/>
    <sheet name="جدول10" sheetId="103" r:id="rId11"/>
    <sheet name="تابع جدول 10" sheetId="104" r:id="rId12"/>
    <sheet name="جدول 11" sheetId="105" r:id="rId13"/>
    <sheet name="تابع جدول 11" sheetId="106" r:id="rId14"/>
    <sheet name="جدول 12" sheetId="108" r:id="rId15"/>
    <sheet name="جدول 13" sheetId="109" r:id="rId16"/>
    <sheet name="نينوى" sheetId="133" r:id="rId17"/>
    <sheet name="كركوك " sheetId="134" r:id="rId18"/>
    <sheet name="ديالى" sheetId="114" r:id="rId19"/>
    <sheet name="الانبار" sheetId="127" r:id="rId20"/>
    <sheet name="بغداد" sheetId="115" r:id="rId21"/>
    <sheet name="بابل" sheetId="116" r:id="rId22"/>
    <sheet name="كربلاء" sheetId="128" r:id="rId23"/>
    <sheet name="واسط" sheetId="117" r:id="rId24"/>
    <sheet name="صلاح الدين" sheetId="129" r:id="rId25"/>
    <sheet name="النجف" sheetId="119" r:id="rId26"/>
    <sheet name="القادسية" sheetId="120" r:id="rId27"/>
    <sheet name="المثنى" sheetId="121" r:id="rId28"/>
    <sheet name="ذي قار" sheetId="122" r:id="rId29"/>
    <sheet name="ميسان" sheetId="123" r:id="rId30"/>
    <sheet name="البصرة" sheetId="124" r:id="rId31"/>
    <sheet name="Sheet1" sheetId="126" r:id="rId32"/>
  </sheets>
  <definedNames>
    <definedName name="_xlnm.Print_Area" localSheetId="19">الانبار!$A$1:$K$13</definedName>
    <definedName name="_xlnm.Print_Area" localSheetId="30">البصرة!$A$1:$H$14</definedName>
    <definedName name="_xlnm.Print_Area" localSheetId="26">القادسية!$A$1:$H$13</definedName>
    <definedName name="_xlnm.Print_Area" localSheetId="25">النجف!$A$1:$F$14</definedName>
    <definedName name="_xlnm.Print_Area" localSheetId="21">بابل!$A$2:$H$17</definedName>
    <definedName name="_xlnm.Print_Area" localSheetId="20">بغداد!$B$1:$Q$24</definedName>
    <definedName name="_xlnm.Print_Area" localSheetId="11">'تابع جدول 10'!$A$1:$N$20</definedName>
    <definedName name="_xlnm.Print_Area" localSheetId="13">'تابع جدول 11'!$A$1:$K$25</definedName>
    <definedName name="_xlnm.Print_Area" localSheetId="1">'جدول 1'!$A$1:$J$51</definedName>
    <definedName name="_xlnm.Print_Area" localSheetId="12">'جدول 11'!$A$1:$L$25</definedName>
    <definedName name="_xlnm.Print_Area" localSheetId="14">'جدول 12'!$A$1:$M$21</definedName>
    <definedName name="_xlnm.Print_Area" localSheetId="15">'جدول 13'!$A$1:$P$26</definedName>
    <definedName name="_xlnm.Print_Area" localSheetId="2">'جدول 2'!$A$1:$H$28</definedName>
    <definedName name="_xlnm.Print_Area" localSheetId="3">'جدول 3'!$A$1:$O$27</definedName>
    <definedName name="_xlnm.Print_Area" localSheetId="4">'جدول 4'!$A$1:$L$22</definedName>
    <definedName name="_xlnm.Print_Area" localSheetId="5">'جدول 5'!$A$1:$R$11</definedName>
    <definedName name="_xlnm.Print_Area" localSheetId="6">'جدول 6'!$A$1:$Q$22</definedName>
    <definedName name="_xlnm.Print_Area" localSheetId="7">'جدول 7'!$A$1:$Q$22</definedName>
    <definedName name="_xlnm.Print_Area" localSheetId="8">'جدول 8'!$A$1:$M$26</definedName>
    <definedName name="_xlnm.Print_Area" localSheetId="9">'جدول 9'!$A$3:$M$22</definedName>
    <definedName name="_xlnm.Print_Area" localSheetId="10">جدول10!$A$1:$O$22</definedName>
    <definedName name="_xlnm.Print_Area" localSheetId="18">ديالى!$A$1:$H$13</definedName>
    <definedName name="_xlnm.Print_Area" localSheetId="28">'ذي قار'!$A$1:$G$11</definedName>
    <definedName name="_xlnm.Print_Area" localSheetId="24">'صلاح الدين'!$A$1:$G$14</definedName>
    <definedName name="_xlnm.Print_Area" localSheetId="22">كربلاء!$A$1:$H$15</definedName>
    <definedName name="_xlnm.Print_Area" localSheetId="29">ميسان!$A$1:$H$11</definedName>
    <definedName name="_xlnm.Print_Area" localSheetId="23">واسط!$A$1:$H$16</definedName>
  </definedNames>
  <calcPr calcId="144525"/>
  <fileRecoveryPr autoRecover="0"/>
</workbook>
</file>

<file path=xl/calcChain.xml><?xml version="1.0" encoding="utf-8"?>
<calcChain xmlns="http://schemas.openxmlformats.org/spreadsheetml/2006/main">
  <c r="D12" i="117" l="1"/>
  <c r="G12" i="117"/>
  <c r="C12" i="117"/>
  <c r="F24" i="95" l="1"/>
  <c r="C18" i="94"/>
  <c r="D18" i="94"/>
  <c r="E18" i="94"/>
  <c r="F18" i="94"/>
  <c r="G18" i="94"/>
  <c r="H18" i="94"/>
  <c r="G11" i="116" l="1"/>
  <c r="H7" i="123" l="1"/>
  <c r="I19" i="108" l="1"/>
  <c r="G19" i="108"/>
  <c r="E19" i="108"/>
  <c r="S52" i="107" l="1"/>
  <c r="R52" i="107"/>
  <c r="Q52" i="107"/>
  <c r="P52" i="107"/>
  <c r="O51" i="107"/>
  <c r="N51" i="107"/>
  <c r="P19" i="99"/>
  <c r="O19" i="99"/>
  <c r="N19" i="99"/>
  <c r="M19" i="99"/>
  <c r="L19" i="99"/>
  <c r="K19" i="99"/>
  <c r="J19" i="99"/>
  <c r="I19" i="99"/>
  <c r="H19" i="99"/>
  <c r="G19" i="99"/>
  <c r="F19" i="99"/>
  <c r="E19" i="99"/>
  <c r="D19" i="99"/>
  <c r="C19" i="99"/>
  <c r="P18" i="98"/>
  <c r="N18" i="98"/>
  <c r="L18" i="98"/>
  <c r="J18" i="98"/>
  <c r="H18" i="98"/>
  <c r="F18" i="98"/>
  <c r="O18" i="98" l="1"/>
  <c r="M18" i="98"/>
  <c r="K18" i="98"/>
  <c r="I18" i="98"/>
  <c r="G18" i="98"/>
  <c r="E18" i="98"/>
  <c r="D18" i="98"/>
  <c r="C18" i="98"/>
  <c r="L20" i="101"/>
  <c r="K20" i="101"/>
  <c r="J20" i="101"/>
  <c r="I20" i="101"/>
  <c r="H20" i="101"/>
  <c r="G20" i="101"/>
  <c r="F20" i="101"/>
  <c r="E20" i="101"/>
  <c r="D20" i="101"/>
  <c r="C20" i="101"/>
  <c r="L17" i="102"/>
  <c r="K17" i="102"/>
  <c r="J17" i="102"/>
  <c r="I17" i="102"/>
  <c r="H17" i="102"/>
  <c r="G17" i="102"/>
  <c r="F17" i="102"/>
  <c r="E17" i="102"/>
  <c r="D17" i="102"/>
  <c r="C17" i="102"/>
  <c r="M18" i="104"/>
  <c r="K18" i="104"/>
  <c r="L18" i="104"/>
  <c r="J18" i="104"/>
  <c r="H18" i="104"/>
  <c r="G18" i="104"/>
  <c r="F18" i="104"/>
  <c r="E18" i="104"/>
  <c r="D18" i="104"/>
  <c r="C18" i="104"/>
  <c r="M16" i="103"/>
  <c r="L16" i="103"/>
  <c r="K16" i="103"/>
  <c r="J16" i="103"/>
  <c r="H16" i="103"/>
  <c r="G16" i="103"/>
  <c r="E16" i="103"/>
  <c r="D16" i="103"/>
  <c r="L23" i="105"/>
  <c r="K23" i="105"/>
  <c r="J23" i="105"/>
  <c r="I23" i="105"/>
  <c r="H23" i="105"/>
  <c r="G23" i="105"/>
  <c r="F23" i="105"/>
  <c r="E23" i="105"/>
  <c r="D23" i="105"/>
  <c r="C23" i="105"/>
  <c r="K24" i="106"/>
  <c r="J24" i="106"/>
  <c r="I24" i="106"/>
  <c r="H24" i="106"/>
  <c r="G24" i="106"/>
  <c r="F24" i="106"/>
  <c r="E24" i="106"/>
  <c r="D24" i="106"/>
  <c r="M19" i="108"/>
  <c r="L19" i="108"/>
  <c r="K19" i="108"/>
  <c r="J19" i="108"/>
  <c r="H19" i="108"/>
  <c r="F19" i="108"/>
  <c r="D19" i="108"/>
  <c r="H10" i="114"/>
  <c r="G10" i="114"/>
  <c r="F10" i="114"/>
  <c r="E10" i="114"/>
  <c r="D10" i="114"/>
  <c r="C10" i="114"/>
  <c r="J10" i="127"/>
  <c r="I10" i="127"/>
  <c r="H10" i="127"/>
  <c r="F10" i="127"/>
  <c r="D10" i="127"/>
  <c r="G10" i="127"/>
  <c r="E10" i="127"/>
  <c r="C10" i="127"/>
  <c r="C24" i="109"/>
  <c r="E24" i="109"/>
  <c r="K24" i="109"/>
  <c r="M24" i="109"/>
  <c r="O24" i="109"/>
  <c r="N24" i="109"/>
  <c r="L24" i="109"/>
  <c r="J24" i="109"/>
  <c r="D24" i="109"/>
  <c r="B24" i="109"/>
  <c r="J16" i="133"/>
  <c r="I16" i="133"/>
  <c r="H16" i="133"/>
  <c r="G16" i="133"/>
  <c r="F16" i="133"/>
  <c r="E16" i="133"/>
  <c r="D16" i="133"/>
  <c r="C16" i="133"/>
  <c r="F15" i="134"/>
  <c r="E15" i="134"/>
  <c r="D15" i="134"/>
  <c r="C15" i="134"/>
  <c r="G21" i="115" l="1"/>
  <c r="E21" i="115"/>
  <c r="F21" i="115"/>
  <c r="D21" i="115"/>
  <c r="F11" i="116"/>
  <c r="E11" i="116"/>
  <c r="D11" i="116"/>
  <c r="C11" i="116"/>
  <c r="B11" i="116"/>
  <c r="E11" i="128"/>
  <c r="F11" i="128"/>
  <c r="H11" i="128"/>
  <c r="D11" i="128"/>
  <c r="G11" i="128"/>
  <c r="C11" i="128"/>
  <c r="H12" i="117" l="1"/>
  <c r="F12" i="117"/>
  <c r="E12" i="117"/>
  <c r="E9" i="129"/>
  <c r="F9" i="129"/>
  <c r="C9" i="129"/>
  <c r="D9" i="129"/>
  <c r="F11" i="119"/>
  <c r="D11" i="119"/>
  <c r="H11" i="120"/>
  <c r="G11" i="120"/>
  <c r="F11" i="120"/>
  <c r="D11" i="120"/>
  <c r="E11" i="120"/>
  <c r="C11" i="120"/>
  <c r="G7" i="123"/>
  <c r="E7" i="123"/>
  <c r="F7" i="123"/>
  <c r="C7" i="123"/>
  <c r="D7" i="123"/>
  <c r="G10" i="124"/>
  <c r="H10" i="124"/>
  <c r="E10" i="124"/>
  <c r="F10" i="124"/>
  <c r="C10" i="124"/>
  <c r="D10" i="124"/>
  <c r="H24" i="95"/>
  <c r="D24" i="95"/>
  <c r="G24" i="95"/>
  <c r="E24" i="95"/>
  <c r="C24" i="95"/>
  <c r="C11" i="119" l="1"/>
  <c r="E11" i="119"/>
  <c r="Q5" i="99" l="1"/>
  <c r="H15" i="107"/>
  <c r="Q22" i="99" l="1"/>
  <c r="F12" i="125" l="1"/>
  <c r="E12" i="125"/>
  <c r="D12" i="125"/>
  <c r="C12" i="125"/>
  <c r="H10" i="107" l="1"/>
  <c r="G10" i="107"/>
  <c r="D10" i="107"/>
  <c r="H9" i="107"/>
  <c r="G9" i="107"/>
  <c r="D9" i="107"/>
  <c r="H8" i="107"/>
  <c r="G8" i="107"/>
  <c r="D8" i="107"/>
  <c r="H7" i="107"/>
  <c r="G7" i="107"/>
  <c r="D7" i="107"/>
  <c r="I7" i="107" l="1"/>
  <c r="I8" i="107"/>
</calcChain>
</file>

<file path=xl/comments1.xml><?xml version="1.0" encoding="utf-8"?>
<comments xmlns="http://schemas.openxmlformats.org/spreadsheetml/2006/main">
  <authors>
    <author>Sahar Mohammad</author>
    <author>user</author>
  </authors>
  <commentList>
    <comment ref="M42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8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  <comment ref="M61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7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Sahar Mohammad</author>
    <author>user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<sst xmlns="http://schemas.openxmlformats.org/spreadsheetml/2006/main" count="752" uniqueCount="216">
  <si>
    <t>المجموع</t>
  </si>
  <si>
    <t>ديالى</t>
  </si>
  <si>
    <t>بغداد</t>
  </si>
  <si>
    <t>بابل</t>
  </si>
  <si>
    <t>واسط</t>
  </si>
  <si>
    <t>ميسان</t>
  </si>
  <si>
    <t>البصرة</t>
  </si>
  <si>
    <t>المحافظــــــــة</t>
  </si>
  <si>
    <t>العدد</t>
  </si>
  <si>
    <t>المبلغ</t>
  </si>
  <si>
    <t>مجموع مقاولات الأبنية</t>
  </si>
  <si>
    <t>مجموع مقاولات الإنشاءات</t>
  </si>
  <si>
    <t>كركوك</t>
  </si>
  <si>
    <t>الوزارات</t>
  </si>
  <si>
    <t>مجموع مقاولات الابنية</t>
  </si>
  <si>
    <t>مجموع مقاولات الانشاءات</t>
  </si>
  <si>
    <t>المجــــــــــــــــــموع</t>
  </si>
  <si>
    <t>وزارة الموارد المائية</t>
  </si>
  <si>
    <t>وزارة الكهرباء</t>
  </si>
  <si>
    <t>وزارة الزراعة</t>
  </si>
  <si>
    <t>وزارة النقل</t>
  </si>
  <si>
    <t>وزارة التربية</t>
  </si>
  <si>
    <t>وزارة الصحة</t>
  </si>
  <si>
    <t>امانة بغداد</t>
  </si>
  <si>
    <t>وزارة شؤون المحافظات</t>
  </si>
  <si>
    <t>وزارة البلديات والاشغال</t>
  </si>
  <si>
    <t>وزارة الاعمار والاسكان</t>
  </si>
  <si>
    <t>المبلغ : مليون دينار</t>
  </si>
  <si>
    <t>أبنية صناعية</t>
  </si>
  <si>
    <t>أبنية صحية</t>
  </si>
  <si>
    <t>أبنية ثقافية</t>
  </si>
  <si>
    <t xml:space="preserve"> </t>
  </si>
  <si>
    <t xml:space="preserve">ابنية خدمية </t>
  </si>
  <si>
    <t>انشاءات زراعية</t>
  </si>
  <si>
    <t>نقل واتصالات</t>
  </si>
  <si>
    <t>الصناعة الاستخراجية</t>
  </si>
  <si>
    <t xml:space="preserve">وزارة النفط </t>
  </si>
  <si>
    <t>جدول (1)</t>
  </si>
  <si>
    <t>المجموع العام</t>
  </si>
  <si>
    <t>السنوات</t>
  </si>
  <si>
    <t>خطة</t>
  </si>
  <si>
    <t>الوزارة</t>
  </si>
  <si>
    <t>المبلغ : الف دينار</t>
  </si>
  <si>
    <t>المبلغ :الف دينار</t>
  </si>
  <si>
    <t>المبلغ:الف دينار</t>
  </si>
  <si>
    <t xml:space="preserve">جدول (4) </t>
  </si>
  <si>
    <t xml:space="preserve">(5) جدول </t>
  </si>
  <si>
    <t xml:space="preserve">(7) جدول </t>
  </si>
  <si>
    <t xml:space="preserve">(9) جدول </t>
  </si>
  <si>
    <t xml:space="preserve">(10) جدول </t>
  </si>
  <si>
    <t>وزارة التعليم العالي والبحث العلمي</t>
  </si>
  <si>
    <t xml:space="preserve">العدد             </t>
  </si>
  <si>
    <t>وزارة الهجرة والمهجريين</t>
  </si>
  <si>
    <t xml:space="preserve">المبلغ :الف دينار      </t>
  </si>
  <si>
    <t xml:space="preserve">عدد ومبلغ المقاولات المحالة حسب الوزارات ونوع الخطة والميزانية لمحافظة واسط لسنة  2015                                                                                                                                          </t>
  </si>
  <si>
    <t>جدول (2)</t>
  </si>
  <si>
    <t>الزراعة</t>
  </si>
  <si>
    <t>التحويلية</t>
  </si>
  <si>
    <t>النقل والمواصلات</t>
  </si>
  <si>
    <t>الخدمات</t>
  </si>
  <si>
    <t>المحافظــــــة</t>
  </si>
  <si>
    <t>الانشاءات الزراعية</t>
  </si>
  <si>
    <t>النقل والاتصالات</t>
  </si>
  <si>
    <t>الخدمية</t>
  </si>
  <si>
    <t xml:space="preserve">(3) جدول </t>
  </si>
  <si>
    <t xml:space="preserve">(20) جدول </t>
  </si>
  <si>
    <t xml:space="preserve"> المبلغ                 </t>
  </si>
  <si>
    <t xml:space="preserve">المبلغ              </t>
  </si>
  <si>
    <t>نجف</t>
  </si>
  <si>
    <t>قادسية</t>
  </si>
  <si>
    <t>الوقف الشيعي</t>
  </si>
  <si>
    <t xml:space="preserve">المجموع </t>
  </si>
  <si>
    <t xml:space="preserve">      ذاتي</t>
  </si>
  <si>
    <t xml:space="preserve">    حكم محلي</t>
  </si>
  <si>
    <t xml:space="preserve">       ميزانية               </t>
  </si>
  <si>
    <t xml:space="preserve">المبلغ : الف دينار       </t>
  </si>
  <si>
    <t>تابع جدول (14)</t>
  </si>
  <si>
    <t>الانبار</t>
  </si>
  <si>
    <t>كربلاء</t>
  </si>
  <si>
    <t>صلاح الدين</t>
  </si>
  <si>
    <t>وزارة الصناعة والمعادن</t>
  </si>
  <si>
    <t>وزارة النفط</t>
  </si>
  <si>
    <t xml:space="preserve">عدد ومبلغ المقاولات المحالة حسب الوزارة  ونوع الخطة والميزانية لمحافظة المثنى لسنة  2017                                                                                                                                      </t>
  </si>
  <si>
    <t xml:space="preserve">        الماء والكهرباء</t>
  </si>
  <si>
    <t xml:space="preserve">       المجموع</t>
  </si>
  <si>
    <t xml:space="preserve">   المبلغ                 </t>
  </si>
  <si>
    <t xml:space="preserve">     المبلغ</t>
  </si>
  <si>
    <t xml:space="preserve">            المجموع</t>
  </si>
  <si>
    <t xml:space="preserve">  العدد</t>
  </si>
  <si>
    <t xml:space="preserve">          ميزانية                                            </t>
  </si>
  <si>
    <t xml:space="preserve">           المجموع</t>
  </si>
  <si>
    <t xml:space="preserve">                ميزانية </t>
  </si>
  <si>
    <t xml:space="preserve"> العدد</t>
  </si>
  <si>
    <t xml:space="preserve">      المجموع</t>
  </si>
  <si>
    <t>نينوى</t>
  </si>
  <si>
    <t>التجارة</t>
  </si>
  <si>
    <t>وزارو الزراعة</t>
  </si>
  <si>
    <t xml:space="preserve">العدد </t>
  </si>
  <si>
    <t xml:space="preserve">وزارة الاعمار والاسكان </t>
  </si>
  <si>
    <t>ذاتي</t>
  </si>
  <si>
    <t xml:space="preserve">        المجموع</t>
  </si>
  <si>
    <t xml:space="preserve">     المجموع</t>
  </si>
  <si>
    <t xml:space="preserve">      المبلغ</t>
  </si>
  <si>
    <t xml:space="preserve">   المبلغ</t>
  </si>
  <si>
    <t>حكم محلي</t>
  </si>
  <si>
    <t xml:space="preserve">    المبلغ</t>
  </si>
  <si>
    <t xml:space="preserve">                            المبلغ : الف دينار</t>
  </si>
  <si>
    <t xml:space="preserve">                         المبلغ : الف دينار</t>
  </si>
  <si>
    <t xml:space="preserve">         المبلغ : الف دينار</t>
  </si>
  <si>
    <t xml:space="preserve">          المجموع</t>
  </si>
  <si>
    <t xml:space="preserve">    المبلغ  </t>
  </si>
  <si>
    <t xml:space="preserve">        ميزانية </t>
  </si>
  <si>
    <t xml:space="preserve">   أبنية  صحية</t>
  </si>
  <si>
    <t xml:space="preserve">   أبنية صناعية</t>
  </si>
  <si>
    <t xml:space="preserve">       أبنية  ثقافية</t>
  </si>
  <si>
    <t xml:space="preserve">     أبنية خدمية</t>
  </si>
  <si>
    <t xml:space="preserve">    المجموع</t>
  </si>
  <si>
    <t xml:space="preserve">      خدمية</t>
  </si>
  <si>
    <t>الصناعات الاستخراجية</t>
  </si>
  <si>
    <t xml:space="preserve">       حكم محلي</t>
  </si>
  <si>
    <t xml:space="preserve">       ذاتي</t>
  </si>
  <si>
    <t xml:space="preserve">      حكم محلي</t>
  </si>
  <si>
    <t xml:space="preserve">       المجموع              </t>
  </si>
  <si>
    <t xml:space="preserve">       الزراعة</t>
  </si>
  <si>
    <t xml:space="preserve">      الخدمات</t>
  </si>
  <si>
    <t xml:space="preserve">  المبلغ</t>
  </si>
  <si>
    <t>وزارة المالية</t>
  </si>
  <si>
    <t>المحافظة</t>
  </si>
  <si>
    <t>أبنية تجارية</t>
  </si>
  <si>
    <t>الصناعات التحويلية</t>
  </si>
  <si>
    <t>التجارة                      البنوك والتامين</t>
  </si>
  <si>
    <t xml:space="preserve">الصناعة التحويلية            الماء والكهرباء           النقل والمواصلات </t>
  </si>
  <si>
    <t>البنوك والتامين</t>
  </si>
  <si>
    <t>وزارة البلديات والاشغال العامة</t>
  </si>
  <si>
    <t xml:space="preserve">    اجنبي </t>
  </si>
  <si>
    <t>وزارة التعليم العالي</t>
  </si>
  <si>
    <t xml:space="preserve">وزارة شؤون المحافظات                 </t>
  </si>
  <si>
    <t>العدد        المبلغ</t>
  </si>
  <si>
    <t>وزارة الاعمار والايكان</t>
  </si>
  <si>
    <t xml:space="preserve">وزارة الزراعة  </t>
  </si>
  <si>
    <t xml:space="preserve">وزارة الصناعة والمعادن </t>
  </si>
  <si>
    <t xml:space="preserve">عدد ومبلغ المقاولات المحالة حسب الوزارة ونوع الخطة والميزانية لمحافظة ذي قار لسنة 2019                                                                                                                                       </t>
  </si>
  <si>
    <t xml:space="preserve">عدد مقاولات الابنية </t>
  </si>
  <si>
    <t xml:space="preserve">عدد مقاولات الانشاءات </t>
  </si>
  <si>
    <t xml:space="preserve">       ميزانية</t>
  </si>
  <si>
    <t>تم حذف الاعمدة الصفرية  ( ذاتي - حكم محلي- عربي - أجنبي )</t>
  </si>
  <si>
    <t>وزارة الهجرة والمهجرين</t>
  </si>
  <si>
    <t>وزارة الداخلية</t>
  </si>
  <si>
    <t>وزارة الشباب والرياضة</t>
  </si>
  <si>
    <t>البنك المركزي</t>
  </si>
  <si>
    <t xml:space="preserve">عدد ومبلغ المقاولات المحالة حسب الوزارة ونوع الخطة والميزانية لمحافظة القادسية لسنة 2020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</si>
  <si>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ميسان  لسنة 2020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</si>
  <si>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النجف لسنة 2020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</si>
  <si>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صلاح الدين  لسنة  2020 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</si>
  <si>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واسط  لسنة  2020                                                                                                                                          </t>
  </si>
  <si>
    <t xml:space="preserve">عدد ومبلغ المقاولات المحالة حسب الوزارة  ونوع الخطة والميزانية لمحافظة كربلاء لسنة 2020                                                                                                                                           </t>
  </si>
  <si>
    <t>ميزانية دولة</t>
  </si>
  <si>
    <t xml:space="preserve">          ميزانية دولة</t>
  </si>
  <si>
    <t>وزارة الموارد المالية</t>
  </si>
  <si>
    <t xml:space="preserve">عدد ومبلغ المقاولات المحالة حسب الوزارة  ونوع الخطة والميزانية لمحافظة بغداد لسنة 2020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</si>
  <si>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الانبار لسنة 2020                                                                                                                                        </t>
  </si>
  <si>
    <t>عدد ومبلغ المقاولات المحالة حسب الوزارة ونوع الخطة والميزانية لمحافظة ديالى لسنة 2020</t>
  </si>
  <si>
    <t xml:space="preserve">عدد ومبلغ المقاولات المحالة حسب الوزارة ونوع الخطة والميزانية لمحافظة كركوك لسنة 2020  </t>
  </si>
  <si>
    <t xml:space="preserve">عدد ومبلغ المقاولات المحالة حسب الوزارة ونوع الخطة والميزانية لمحافظة نينوى لسنة 2020  </t>
  </si>
  <si>
    <t>وزارة الشباب زالرياضة</t>
  </si>
  <si>
    <t xml:space="preserve">عدد ومبلغ المقاولات حسب المحافظة ونوع  الخطة والميزانية لسنة 2020                                                                                                                                          </t>
  </si>
  <si>
    <t>وزارة المالبة</t>
  </si>
  <si>
    <t xml:space="preserve">عدد ومبلغ المقاولات المحالة حسب الوزارة  ونوع  النشاط الاقتصادي لسنة  2020 </t>
  </si>
  <si>
    <t>عدد ومبلغ المقاولات المحالة حسب المحافظة ونوع النشاط  الاقتصادي لسنة 2020</t>
  </si>
  <si>
    <t>عدد ومبلغ المقاولات المحالة حسب المحافظة ونوع النشاط الاقتصادي لسنة 2020</t>
  </si>
  <si>
    <t>وزارة الاعمار وارسكان</t>
  </si>
  <si>
    <t>وزارة الرياضة والشباب</t>
  </si>
  <si>
    <t xml:space="preserve">عدد ومبلغ مقاولات الانشاءات المحالة في القطاع العام حسب الوزارة ونوع النشاط الاقتصادي لسنة 2020 </t>
  </si>
  <si>
    <t xml:space="preserve">عدد ومبلغ مقاولات الانشاءات المحالة في القطاع العام حسب  المحافظة ونوع  النشاط الاقتصادي لسنة 2020 </t>
  </si>
  <si>
    <t>النجف</t>
  </si>
  <si>
    <t>ابنية زراعية</t>
  </si>
  <si>
    <t>عدد ومبلغ مقاولات الابنية  غيرالسكنية المحالة في القطاع العام حسب المحافظة لسنة 2020</t>
  </si>
  <si>
    <t xml:space="preserve">عدد ومبلغ مقاولات الابنية السكنية المحالة في القطاع العام حسب الوزارة لسنة 2020 </t>
  </si>
  <si>
    <t xml:space="preserve">عدد ومبلغ مقاولات الابنية السكنية المحالة في القطاع العام حسب المحافظة لسنة 2020 </t>
  </si>
  <si>
    <t>عدد مقاولات الابنية</t>
  </si>
  <si>
    <t>عدد مقاولات الانشاءات</t>
  </si>
  <si>
    <t>عدد ومبلغ المقاولات المحالة  في القطاع العام حسب المحافظة لسنة 2020</t>
  </si>
  <si>
    <t xml:space="preserve">عدد ومبلغ المقاولات المحالة في القطاع العام  حسب الوزارة لسنة 2020                                                                                                                                        </t>
  </si>
  <si>
    <t xml:space="preserve">  ميزانية                            حكم محلي</t>
  </si>
  <si>
    <t xml:space="preserve">    ميزانية دولة</t>
  </si>
  <si>
    <t xml:space="preserve">        ذاتي</t>
  </si>
  <si>
    <t xml:space="preserve">         ميزانية  دولة                  </t>
  </si>
  <si>
    <t xml:space="preserve">      ميزانية                                         </t>
  </si>
  <si>
    <t xml:space="preserve"> وزارة الصناعة والمعادن</t>
  </si>
  <si>
    <t>عدد ومبلغ الابنية  غيرالسكنية المحالة في القطاع العام حسب الوزارات لسنة 2020</t>
  </si>
  <si>
    <t xml:space="preserve">          اجنبي</t>
  </si>
  <si>
    <t xml:space="preserve">       ميزانية دولة</t>
  </si>
  <si>
    <t xml:space="preserve">(12) جدول </t>
  </si>
  <si>
    <t xml:space="preserve">تابع جدول (14) </t>
  </si>
  <si>
    <t xml:space="preserve">   ميزانية دولة</t>
  </si>
  <si>
    <t xml:space="preserve">    اجنبي</t>
  </si>
  <si>
    <t xml:space="preserve">        عدد ومبلغ المقاولات المحالة حسب الوزارة  ونوع الخطة  والميزانية  لسنة 2020                                                                                                                                          </t>
  </si>
  <si>
    <t xml:space="preserve">         حكم محلي</t>
  </si>
  <si>
    <t xml:space="preserve">      ميزانية دولة</t>
  </si>
  <si>
    <t xml:space="preserve">       حكم محلي </t>
  </si>
  <si>
    <t>المؤشرات الرئيسية لمقاولات الابنية والانشاءات في القطاع العام للفترة   (2010 - 2020 )</t>
  </si>
  <si>
    <t xml:space="preserve"> جدول  (4)</t>
  </si>
  <si>
    <t>جدول (6)</t>
  </si>
  <si>
    <t xml:space="preserve">(8) جدول </t>
  </si>
  <si>
    <t xml:space="preserve">(8) تابع جدول </t>
  </si>
  <si>
    <t>تابع جدول  (9)</t>
  </si>
  <si>
    <t>عدد ومبلغ المقاولات المحالة حسب االوزارة ونوع النشاط الاقتصادي لسنة 2020</t>
  </si>
  <si>
    <t>جدول  (11)</t>
  </si>
  <si>
    <t xml:space="preserve">(12) تابع جدول </t>
  </si>
  <si>
    <t xml:space="preserve">تابع جدول (12) </t>
  </si>
  <si>
    <t xml:space="preserve">تابع جدول (12)  </t>
  </si>
  <si>
    <t>تابع جدول(12)</t>
  </si>
  <si>
    <t>تابع جول(12)</t>
  </si>
  <si>
    <t>تابع جدول (12)</t>
  </si>
  <si>
    <t xml:space="preserve">عدد ومبلغ المقاولات المحالة حسب الوزارة  ونوع الخطة والميزانية لمحافظة بابل لسنة 2020  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</si>
  <si>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البصرة لسنة 2020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</si>
</sst>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_-;\-* #,##0_-;_-* &quot;-&quot;??_-;_-@_-"/>
    <numFmt numFmtId="167" formatCode="_-[$€-2]\ * #,##0.00_-;\-[$€-2]\ * #,##0.00_-;_-[$€-2]\ * &quot;-&quot;??_-;_-@_-"/>
  </numFmts>
  <fonts count="40">
    <font>
      <sz val="10"/>
      <name val="Arial"/>
      <charset val="178"/>
    </font>
    <font>
      <b/>
      <sz val="11"/>
      <name val="Arial"/>
      <family val="2"/>
      <charset val="178"/>
    </font>
    <font>
      <sz val="8"/>
      <name val="Arial"/>
      <family val="2"/>
    </font>
    <font>
      <sz val="10"/>
      <name val="Al-Mohanad"/>
      <charset val="178"/>
    </font>
    <font>
      <b/>
      <sz val="11"/>
      <name val="Al-Mohanad"/>
      <charset val="178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Al-Mohanad"/>
    </font>
    <font>
      <b/>
      <sz val="11"/>
      <color indexed="8"/>
      <name val="Al-Mohanad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4"/>
      <name val="Al-Mohanad"/>
    </font>
    <font>
      <b/>
      <sz val="12"/>
      <name val="Al-Mohanad"/>
    </font>
    <font>
      <sz val="12"/>
      <name val="Al-Mohanad"/>
    </font>
    <font>
      <sz val="10"/>
      <name val="Al-Mohanad"/>
    </font>
    <font>
      <sz val="11"/>
      <name val="Al-Mohanad"/>
    </font>
    <font>
      <b/>
      <sz val="10"/>
      <name val="Al-Mohanad"/>
    </font>
    <font>
      <sz val="14"/>
      <name val="Al-Mohanad"/>
    </font>
    <font>
      <sz val="12"/>
      <name val="Al-Mohanadl"/>
    </font>
    <font>
      <sz val="10"/>
      <name val="Al-Mohanadl"/>
    </font>
    <font>
      <b/>
      <sz val="12"/>
      <name val="Al-Mohanadl"/>
    </font>
    <font>
      <b/>
      <sz val="12"/>
      <color indexed="8"/>
      <name val="Al-Mohanad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l-Mohanad"/>
    </font>
    <font>
      <sz val="10"/>
      <name val="Arial"/>
      <family val="2"/>
    </font>
    <font>
      <b/>
      <sz val="14"/>
      <name val="Al-Mohanad"/>
      <charset val="178"/>
    </font>
    <font>
      <sz val="10"/>
      <name val="Arial"/>
      <family val="2"/>
    </font>
    <font>
      <b/>
      <sz val="14"/>
      <name val="Al-Mohanadl"/>
    </font>
    <font>
      <b/>
      <sz val="10"/>
      <name val="Al-Mohanadl"/>
    </font>
    <font>
      <b/>
      <sz val="14"/>
      <color rgb="FF000000"/>
      <name val="Calibri"/>
      <family val="2"/>
    </font>
    <font>
      <sz val="14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sz val="10"/>
      <color indexed="8"/>
      <name val="Arial"/>
      <family val="2"/>
    </font>
    <font>
      <b/>
      <sz val="14"/>
      <color indexed="8"/>
      <name val="Al-Mohanad"/>
    </font>
    <font>
      <b/>
      <sz val="16"/>
      <name val="Al-Mohana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7" fillId="0" borderId="0"/>
  </cellStyleXfs>
  <cellXfs count="65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9" fillId="0" borderId="0" xfId="0" applyFont="1"/>
    <xf numFmtId="0" fontId="5" fillId="0" borderId="6" xfId="0" applyFont="1" applyFill="1" applyBorder="1" applyAlignment="1">
      <alignment vertical="center" wrapText="1"/>
    </xf>
    <xf numFmtId="3" fontId="0" fillId="0" borderId="0" xfId="0" applyNumberFormat="1"/>
    <xf numFmtId="3" fontId="5" fillId="3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Fill="1" applyBorder="1"/>
    <xf numFmtId="0" fontId="0" fillId="2" borderId="0" xfId="0" applyFill="1"/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6" fillId="0" borderId="0" xfId="0" applyFont="1"/>
    <xf numFmtId="0" fontId="19" fillId="0" borderId="0" xfId="0" applyFont="1"/>
    <xf numFmtId="0" fontId="14" fillId="0" borderId="0" xfId="0" applyFont="1" applyFill="1" applyAlignment="1">
      <alignment vertical="center" wrapText="1"/>
    </xf>
    <xf numFmtId="0" fontId="16" fillId="2" borderId="0" xfId="0" applyFont="1" applyFill="1"/>
    <xf numFmtId="0" fontId="16" fillId="2" borderId="0" xfId="0" applyFont="1" applyFill="1" applyAlignment="1">
      <alignment vertical="center" wrapText="1"/>
    </xf>
    <xf numFmtId="3" fontId="16" fillId="0" borderId="0" xfId="0" applyNumberFormat="1" applyFont="1"/>
    <xf numFmtId="1" fontId="16" fillId="0" borderId="0" xfId="0" applyNumberFormat="1" applyFont="1"/>
    <xf numFmtId="3" fontId="7" fillId="2" borderId="5" xfId="0" applyNumberFormat="1" applyFont="1" applyFill="1" applyBorder="1" applyAlignment="1">
      <alignment vertical="center" wrapText="1"/>
    </xf>
    <xf numFmtId="1" fontId="16" fillId="2" borderId="0" xfId="0" applyNumberFormat="1" applyFont="1" applyFill="1"/>
    <xf numFmtId="0" fontId="16" fillId="3" borderId="0" xfId="0" applyFont="1" applyFill="1"/>
    <xf numFmtId="1" fontId="16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1" fontId="7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/>
    <xf numFmtId="0" fontId="16" fillId="0" borderId="0" xfId="0" applyFont="1" applyAlignment="1"/>
    <xf numFmtId="0" fontId="18" fillId="0" borderId="0" xfId="0" applyFont="1"/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0" xfId="0" applyFont="1" applyFill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/>
    <xf numFmtId="3" fontId="7" fillId="3" borderId="1" xfId="0" applyNumberFormat="1" applyFont="1" applyFill="1" applyBorder="1" applyAlignment="1">
      <alignment vertical="center" wrapText="1"/>
    </xf>
    <xf numFmtId="0" fontId="16" fillId="0" borderId="0" xfId="0" applyFont="1" applyBorder="1" applyAlignment="1"/>
    <xf numFmtId="0" fontId="14" fillId="0" borderId="0" xfId="0" applyFont="1" applyFill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3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/>
    <xf numFmtId="3" fontId="14" fillId="0" borderId="0" xfId="0" applyNumberFormat="1" applyFont="1" applyFill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22" fillId="0" borderId="0" xfId="0" applyFont="1" applyFill="1" applyAlignment="1">
      <alignment vertical="center" wrapText="1"/>
    </xf>
    <xf numFmtId="3" fontId="14" fillId="3" borderId="5" xfId="0" applyNumberFormat="1" applyFont="1" applyFill="1" applyBorder="1" applyAlignment="1">
      <alignment vertical="center" wrapText="1" readingOrder="1"/>
    </xf>
    <xf numFmtId="0" fontId="23" fillId="2" borderId="1" xfId="0" applyFont="1" applyFill="1" applyBorder="1" applyAlignment="1">
      <alignment horizontal="right" vertical="center" wrapText="1"/>
    </xf>
    <xf numFmtId="3" fontId="23" fillId="2" borderId="5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 indent="1"/>
    </xf>
    <xf numFmtId="0" fontId="16" fillId="0" borderId="0" xfId="0" applyFont="1" applyAlignment="1">
      <alignment horizontal="right" vertical="center" wrapText="1" indent="1"/>
    </xf>
    <xf numFmtId="0" fontId="14" fillId="3" borderId="1" xfId="0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0" fontId="16" fillId="0" borderId="0" xfId="0" applyFont="1" applyAlignment="1">
      <alignment horizontal="right" indent="1"/>
    </xf>
    <xf numFmtId="0" fontId="22" fillId="0" borderId="0" xfId="0" applyFont="1" applyFill="1" applyAlignment="1">
      <alignment horizontal="right" vertical="center" wrapText="1" indent="1"/>
    </xf>
    <xf numFmtId="0" fontId="21" fillId="0" borderId="0" xfId="0" applyFont="1" applyAlignment="1">
      <alignment horizontal="right" indent="1"/>
    </xf>
    <xf numFmtId="0" fontId="14" fillId="0" borderId="0" xfId="0" applyFont="1" applyFill="1" applyAlignment="1">
      <alignment horizontal="right" vertical="center" wrapText="1" indent="1"/>
    </xf>
    <xf numFmtId="0" fontId="16" fillId="0" borderId="0" xfId="0" applyFont="1" applyAlignment="1">
      <alignment horizontal="right" vertical="center" wrapText="1" indent="2"/>
    </xf>
    <xf numFmtId="0" fontId="16" fillId="0" borderId="0" xfId="0" applyFont="1" applyBorder="1" applyAlignment="1">
      <alignment horizontal="right" vertical="center" wrapText="1" indent="2"/>
    </xf>
    <xf numFmtId="0" fontId="15" fillId="0" borderId="0" xfId="0" applyFont="1" applyAlignment="1">
      <alignment horizontal="right" indent="1"/>
    </xf>
    <xf numFmtId="3" fontId="15" fillId="0" borderId="0" xfId="0" applyNumberFormat="1" applyFont="1" applyAlignment="1">
      <alignment horizontal="right" indent="1"/>
    </xf>
    <xf numFmtId="0" fontId="14" fillId="3" borderId="4" xfId="0" applyFont="1" applyFill="1" applyBorder="1" applyAlignment="1">
      <alignment horizontal="right" vertical="center" wrapText="1" indent="1"/>
    </xf>
    <xf numFmtId="0" fontId="7" fillId="2" borderId="5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 indent="1"/>
    </xf>
    <xf numFmtId="0" fontId="17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 indent="1"/>
    </xf>
    <xf numFmtId="3" fontId="7" fillId="3" borderId="5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 indent="1"/>
    </xf>
    <xf numFmtId="3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 indent="1"/>
    </xf>
    <xf numFmtId="3" fontId="8" fillId="3" borderId="1" xfId="0" applyNumberFormat="1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7" fillId="0" borderId="0" xfId="0" applyFont="1"/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indent="1"/>
    </xf>
    <xf numFmtId="3" fontId="8" fillId="2" borderId="5" xfId="0" applyNumberFormat="1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 indent="1"/>
    </xf>
    <xf numFmtId="3" fontId="23" fillId="3" borderId="0" xfId="0" applyNumberFormat="1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3" borderId="1" xfId="0" applyNumberFormat="1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14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16" fillId="0" borderId="6" xfId="0" applyFont="1" applyBorder="1"/>
    <xf numFmtId="3" fontId="7" fillId="3" borderId="2" xfId="0" applyNumberFormat="1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 indent="1"/>
    </xf>
    <xf numFmtId="0" fontId="8" fillId="2" borderId="0" xfId="0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left" vertical="center" wrapText="1"/>
    </xf>
    <xf numFmtId="0" fontId="17" fillId="0" borderId="0" xfId="0" applyFont="1" applyBorder="1"/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right" vertical="center" wrapText="1" indent="1"/>
    </xf>
    <xf numFmtId="0" fontId="14" fillId="3" borderId="0" xfId="0" applyFont="1" applyFill="1" applyBorder="1" applyAlignment="1">
      <alignment horizontal="right" vertical="center" wrapText="1"/>
    </xf>
    <xf numFmtId="3" fontId="23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3" fontId="23" fillId="2" borderId="0" xfId="0" applyNumberFormat="1" applyFont="1" applyFill="1" applyBorder="1" applyAlignment="1">
      <alignment vertical="center" wrapText="1"/>
    </xf>
    <xf numFmtId="0" fontId="27" fillId="4" borderId="0" xfId="0" applyFont="1" applyFill="1"/>
    <xf numFmtId="0" fontId="8" fillId="2" borderId="2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0" fontId="15" fillId="2" borderId="0" xfId="0" applyFont="1" applyFill="1"/>
    <xf numFmtId="0" fontId="7" fillId="3" borderId="8" xfId="0" applyFont="1" applyFill="1" applyBorder="1" applyAlignment="1">
      <alignment horizontal="right" vertical="center" wrapText="1"/>
    </xf>
    <xf numFmtId="0" fontId="0" fillId="3" borderId="0" xfId="0" applyFill="1"/>
    <xf numFmtId="3" fontId="0" fillId="2" borderId="0" xfId="0" applyNumberFormat="1" applyFill="1"/>
    <xf numFmtId="3" fontId="0" fillId="3" borderId="0" xfId="0" applyNumberFormat="1" applyFill="1"/>
    <xf numFmtId="0" fontId="16" fillId="2" borderId="0" xfId="0" applyFont="1" applyFill="1" applyAlignment="1"/>
    <xf numFmtId="0" fontId="0" fillId="2" borderId="0" xfId="0" applyFill="1" applyBorder="1"/>
    <xf numFmtId="0" fontId="17" fillId="2" borderId="0" xfId="0" applyFont="1" applyFill="1"/>
    <xf numFmtId="0" fontId="14" fillId="0" borderId="6" xfId="0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1" fontId="7" fillId="3" borderId="5" xfId="0" applyNumberFormat="1" applyFont="1" applyFill="1" applyBorder="1" applyAlignment="1">
      <alignment horizontal="right" vertical="center" wrapText="1"/>
    </xf>
    <xf numFmtId="1" fontId="7" fillId="2" borderId="5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vertical="center" wrapText="1" readingOrder="1"/>
    </xf>
    <xf numFmtId="0" fontId="21" fillId="2" borderId="0" xfId="0" applyFont="1" applyFill="1"/>
    <xf numFmtId="0" fontId="21" fillId="3" borderId="0" xfId="0" applyFont="1" applyFill="1"/>
    <xf numFmtId="0" fontId="23" fillId="3" borderId="0" xfId="0" applyFont="1" applyFill="1" applyBorder="1" applyAlignment="1">
      <alignment horizontal="left" vertical="center" wrapText="1"/>
    </xf>
    <xf numFmtId="3" fontId="23" fillId="3" borderId="0" xfId="0" applyNumberFormat="1" applyFont="1" applyFill="1" applyBorder="1" applyAlignment="1">
      <alignment horizontal="left" vertical="center" wrapText="1"/>
    </xf>
    <xf numFmtId="0" fontId="16" fillId="2" borderId="0" xfId="0" applyFont="1" applyFill="1" applyBorder="1" applyAlignment="1"/>
    <xf numFmtId="3" fontId="16" fillId="2" borderId="0" xfId="0" applyNumberFormat="1" applyFont="1" applyFill="1"/>
    <xf numFmtId="3" fontId="7" fillId="2" borderId="11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7" fillId="2" borderId="0" xfId="0" applyNumberFormat="1" applyFont="1" applyFill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2" fillId="3" borderId="0" xfId="0" applyFont="1" applyFill="1" applyBorder="1" applyAlignment="1">
      <alignment horizontal="right" vertical="center" wrapText="1" indent="1"/>
    </xf>
    <xf numFmtId="0" fontId="14" fillId="3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16" fillId="2" borderId="0" xfId="0" applyFont="1" applyFill="1" applyBorder="1"/>
    <xf numFmtId="0" fontId="14" fillId="3" borderId="8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23" fillId="3" borderId="0" xfId="0" applyFont="1" applyFill="1" applyBorder="1" applyAlignment="1">
      <alignment vertical="center" wrapText="1"/>
    </xf>
    <xf numFmtId="0" fontId="24" fillId="0" borderId="0" xfId="0" applyFont="1" applyAlignment="1">
      <alignment horizontal="left"/>
    </xf>
    <xf numFmtId="3" fontId="15" fillId="0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vertical="top"/>
    </xf>
    <xf numFmtId="0" fontId="16" fillId="0" borderId="4" xfId="0" applyFont="1" applyBorder="1" applyAlignment="1">
      <alignment horizontal="right" indent="1"/>
    </xf>
    <xf numFmtId="0" fontId="16" fillId="0" borderId="4" xfId="0" applyFont="1" applyBorder="1"/>
    <xf numFmtId="0" fontId="13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22" fillId="3" borderId="0" xfId="0" applyFont="1" applyFill="1" applyBorder="1" applyAlignment="1">
      <alignment vertical="center" wrapText="1"/>
    </xf>
    <xf numFmtId="3" fontId="22" fillId="3" borderId="0" xfId="0" applyNumberFormat="1" applyFont="1" applyFill="1" applyBorder="1" applyAlignment="1">
      <alignment vertical="center" wrapText="1"/>
    </xf>
    <xf numFmtId="3" fontId="14" fillId="2" borderId="2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 wrapText="1"/>
    </xf>
    <xf numFmtId="0" fontId="9" fillId="0" borderId="0" xfId="0" applyFont="1" applyBorder="1"/>
    <xf numFmtId="0" fontId="6" fillId="0" borderId="0" xfId="0" applyFont="1" applyBorder="1"/>
    <xf numFmtId="0" fontId="28" fillId="0" borderId="0" xfId="0" applyFont="1" applyBorder="1"/>
    <xf numFmtId="0" fontId="9" fillId="2" borderId="12" xfId="0" applyFont="1" applyFill="1" applyBorder="1"/>
    <xf numFmtId="0" fontId="9" fillId="5" borderId="12" xfId="0" applyFont="1" applyFill="1" applyBorder="1"/>
    <xf numFmtId="0" fontId="9" fillId="2" borderId="0" xfId="0" applyFont="1" applyFill="1" applyBorder="1"/>
    <xf numFmtId="0" fontId="9" fillId="0" borderId="12" xfId="0" applyFont="1" applyBorder="1"/>
    <xf numFmtId="1" fontId="0" fillId="0" borderId="0" xfId="0" applyNumberForma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3" fillId="2" borderId="0" xfId="0" applyFont="1" applyFill="1" applyAlignment="1">
      <alignment vertical="center" wrapText="1"/>
    </xf>
    <xf numFmtId="3" fontId="23" fillId="2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13" fillId="0" borderId="6" xfId="0" applyFont="1" applyBorder="1" applyAlignment="1"/>
    <xf numFmtId="3" fontId="13" fillId="3" borderId="8" xfId="0" applyNumberFormat="1" applyFont="1" applyFill="1" applyBorder="1" applyAlignment="1">
      <alignment horizontal="right" vertical="center" wrapText="1" readingOrder="1"/>
    </xf>
    <xf numFmtId="3" fontId="13" fillId="2" borderId="5" xfId="0" applyNumberFormat="1" applyFont="1" applyFill="1" applyBorder="1" applyAlignment="1">
      <alignment vertical="center" wrapText="1" readingOrder="1"/>
    </xf>
    <xf numFmtId="3" fontId="13" fillId="0" borderId="5" xfId="0" applyNumberFormat="1" applyFont="1" applyBorder="1" applyAlignment="1">
      <alignment vertical="center" wrapText="1" readingOrder="1"/>
    </xf>
    <xf numFmtId="3" fontId="13" fillId="3" borderId="5" xfId="0" applyNumberFormat="1" applyFont="1" applyFill="1" applyBorder="1" applyAlignment="1">
      <alignment vertical="center" wrapText="1" readingOrder="1"/>
    </xf>
    <xf numFmtId="3" fontId="13" fillId="3" borderId="5" xfId="0" applyNumberFormat="1" applyFont="1" applyFill="1" applyBorder="1" applyAlignment="1">
      <alignment vertical="center" wrapText="1"/>
    </xf>
    <xf numFmtId="3" fontId="13" fillId="2" borderId="5" xfId="0" applyNumberFormat="1" applyFont="1" applyFill="1" applyBorder="1" applyAlignment="1">
      <alignment vertical="center" wrapText="1"/>
    </xf>
    <xf numFmtId="3" fontId="13" fillId="2" borderId="2" xfId="0" applyNumberFormat="1" applyFont="1" applyFill="1" applyBorder="1" applyAlignment="1">
      <alignment vertical="center" wrapText="1" readingOrder="1"/>
    </xf>
    <xf numFmtId="0" fontId="34" fillId="0" borderId="0" xfId="0" applyFont="1"/>
    <xf numFmtId="0" fontId="24" fillId="0" borderId="0" xfId="0" applyFont="1"/>
    <xf numFmtId="1" fontId="0" fillId="0" borderId="0" xfId="0" applyNumberFormat="1"/>
    <xf numFmtId="3" fontId="21" fillId="0" borderId="0" xfId="0" applyNumberFormat="1" applyFont="1"/>
    <xf numFmtId="1" fontId="16" fillId="3" borderId="0" xfId="0" applyNumberFormat="1" applyFont="1" applyFill="1"/>
    <xf numFmtId="3" fontId="21" fillId="2" borderId="0" xfId="0" applyNumberFormat="1" applyFont="1" applyFill="1"/>
    <xf numFmtId="0" fontId="13" fillId="0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165" fontId="16" fillId="0" borderId="0" xfId="1" applyFont="1" applyAlignment="1">
      <alignment vertical="center" wrapText="1"/>
    </xf>
    <xf numFmtId="1" fontId="1" fillId="0" borderId="0" xfId="0" applyNumberFormat="1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14" fillId="3" borderId="0" xfId="0" applyNumberFormat="1" applyFont="1" applyFill="1" applyBorder="1" applyAlignment="1">
      <alignment vertical="center" wrapText="1"/>
    </xf>
    <xf numFmtId="3" fontId="14" fillId="2" borderId="0" xfId="0" applyNumberFormat="1" applyFont="1" applyFill="1" applyBorder="1" applyAlignment="1">
      <alignment vertical="center" wrapText="1"/>
    </xf>
    <xf numFmtId="167" fontId="0" fillId="0" borderId="0" xfId="1" applyNumberFormat="1" applyFont="1"/>
    <xf numFmtId="0" fontId="9" fillId="2" borderId="0" xfId="0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vertical="center" wrapText="1"/>
    </xf>
    <xf numFmtId="3" fontId="14" fillId="2" borderId="6" xfId="0" applyNumberFormat="1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3" fontId="14" fillId="3" borderId="8" xfId="0" applyNumberFormat="1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 indent="1"/>
    </xf>
    <xf numFmtId="0" fontId="16" fillId="2" borderId="0" xfId="0" applyFont="1" applyFill="1" applyAlignment="1">
      <alignment horizontal="right"/>
    </xf>
    <xf numFmtId="0" fontId="16" fillId="3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166" fontId="14" fillId="3" borderId="0" xfId="1" applyNumberFormat="1" applyFont="1" applyFill="1" applyBorder="1" applyAlignment="1">
      <alignment vertical="center" wrapText="1"/>
    </xf>
    <xf numFmtId="1" fontId="7" fillId="0" borderId="5" xfId="0" applyNumberFormat="1" applyFont="1" applyBorder="1" applyAlignment="1">
      <alignment vertical="center" wrapText="1"/>
    </xf>
    <xf numFmtId="49" fontId="7" fillId="0" borderId="5" xfId="2" applyNumberFormat="1" applyFont="1" applyBorder="1" applyAlignment="1">
      <alignment vertical="center" wrapText="1"/>
    </xf>
    <xf numFmtId="166" fontId="14" fillId="3" borderId="0" xfId="1" applyNumberFormat="1" applyFont="1" applyFill="1" applyBorder="1" applyAlignment="1">
      <alignment horizontal="left" vertical="center" wrapText="1"/>
    </xf>
    <xf numFmtId="166" fontId="14" fillId="3" borderId="0" xfId="0" applyNumberFormat="1" applyFont="1" applyFill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left" vertical="center" wrapText="1"/>
    </xf>
    <xf numFmtId="3" fontId="14" fillId="3" borderId="0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Alignment="1"/>
    <xf numFmtId="0" fontId="0" fillId="0" borderId="13" xfId="0" applyBorder="1"/>
    <xf numFmtId="0" fontId="14" fillId="2" borderId="1" xfId="0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right" vertical="center" wrapText="1" indent="1"/>
    </xf>
    <xf numFmtId="0" fontId="23" fillId="0" borderId="5" xfId="0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right" vertical="center" wrapText="1" indent="1"/>
    </xf>
    <xf numFmtId="0" fontId="23" fillId="3" borderId="5" xfId="0" applyFont="1" applyFill="1" applyBorder="1" applyAlignment="1">
      <alignment vertical="center" wrapText="1"/>
    </xf>
    <xf numFmtId="3" fontId="23" fillId="3" borderId="5" xfId="0" applyNumberFormat="1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righ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3" fontId="23" fillId="2" borderId="5" xfId="0" applyNumberFormat="1" applyFont="1" applyFill="1" applyBorder="1" applyAlignment="1">
      <alignment horizontal="right" vertical="center" wrapText="1"/>
    </xf>
    <xf numFmtId="3" fontId="23" fillId="2" borderId="3" xfId="0" applyNumberFormat="1" applyFont="1" applyFill="1" applyBorder="1" applyAlignment="1">
      <alignment vertical="center" wrapText="1"/>
    </xf>
    <xf numFmtId="3" fontId="23" fillId="3" borderId="2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right" vertical="center" wrapText="1" indent="1"/>
    </xf>
    <xf numFmtId="3" fontId="23" fillId="2" borderId="5" xfId="0" applyNumberFormat="1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 wrapText="1" inden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right"/>
    </xf>
    <xf numFmtId="0" fontId="14" fillId="2" borderId="5" xfId="0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vertical="center" wrapText="1"/>
    </xf>
    <xf numFmtId="3" fontId="14" fillId="3" borderId="5" xfId="0" applyNumberFormat="1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3" fontId="14" fillId="3" borderId="2" xfId="0" applyNumberFormat="1" applyFont="1" applyFill="1" applyBorder="1" applyAlignment="1">
      <alignment vertical="center" wrapText="1"/>
    </xf>
    <xf numFmtId="0" fontId="28" fillId="0" borderId="0" xfId="0" applyFont="1"/>
    <xf numFmtId="0" fontId="14" fillId="0" borderId="0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right" vertical="center" wrapText="1" indent="1"/>
    </xf>
    <xf numFmtId="3" fontId="22" fillId="0" borderId="5" xfId="0" applyNumberFormat="1" applyFont="1" applyFill="1" applyBorder="1" applyAlignment="1">
      <alignment vertical="center" wrapText="1"/>
    </xf>
    <xf numFmtId="0" fontId="23" fillId="0" borderId="14" xfId="3" applyFont="1" applyFill="1" applyBorder="1" applyAlignment="1">
      <alignment wrapText="1"/>
    </xf>
    <xf numFmtId="3" fontId="14" fillId="2" borderId="6" xfId="0" applyNumberFormat="1" applyFont="1" applyFill="1" applyBorder="1" applyAlignment="1">
      <alignment horizontal="right" vertical="center" wrapText="1"/>
    </xf>
    <xf numFmtId="0" fontId="23" fillId="0" borderId="14" xfId="3" applyFont="1" applyFill="1" applyBorder="1" applyAlignment="1">
      <alignment horizontal="left" wrapText="1"/>
    </xf>
    <xf numFmtId="3" fontId="14" fillId="2" borderId="1" xfId="0" applyNumberFormat="1" applyFont="1" applyFill="1" applyBorder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right" vertical="center" wrapText="1"/>
    </xf>
    <xf numFmtId="3" fontId="14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23" fillId="3" borderId="3" xfId="0" applyFont="1" applyFill="1" applyBorder="1" applyAlignment="1">
      <alignment vertical="center" wrapText="1"/>
    </xf>
    <xf numFmtId="0" fontId="13" fillId="0" borderId="0" xfId="0" applyFont="1"/>
    <xf numFmtId="3" fontId="14" fillId="2" borderId="0" xfId="0" applyNumberFormat="1" applyFont="1" applyFill="1" applyBorder="1" applyAlignment="1">
      <alignment horizontal="left" vertical="center" wrapText="1"/>
    </xf>
    <xf numFmtId="3" fontId="14" fillId="2" borderId="6" xfId="0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4" fillId="3" borderId="9" xfId="0" applyFont="1" applyFill="1" applyBorder="1" applyAlignment="1">
      <alignment horizontal="right" vertical="center" wrapText="1"/>
    </xf>
    <xf numFmtId="0" fontId="14" fillId="3" borderId="9" xfId="0" applyFont="1" applyFill="1" applyBorder="1" applyAlignment="1">
      <alignment horizontal="left" vertical="center" wrapText="1"/>
    </xf>
    <xf numFmtId="3" fontId="14" fillId="3" borderId="9" xfId="0" applyNumberFormat="1" applyFont="1" applyFill="1" applyBorder="1" applyAlignment="1">
      <alignment horizontal="left" vertical="center" wrapText="1"/>
    </xf>
    <xf numFmtId="3" fontId="14" fillId="3" borderId="6" xfId="0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right" vertical="center" wrapText="1"/>
    </xf>
    <xf numFmtId="3" fontId="23" fillId="3" borderId="6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3" fontId="14" fillId="3" borderId="6" xfId="0" applyNumberFormat="1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indent="1"/>
    </xf>
    <xf numFmtId="3" fontId="23" fillId="3" borderId="6" xfId="0" applyNumberFormat="1" applyFont="1" applyFill="1" applyBorder="1" applyAlignment="1">
      <alignment horizontal="lef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vertical="center" wrapText="1"/>
    </xf>
    <xf numFmtId="3" fontId="14" fillId="3" borderId="8" xfId="0" applyNumberFormat="1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right" vertical="center" wrapText="1" indent="1"/>
    </xf>
    <xf numFmtId="3" fontId="23" fillId="3" borderId="3" xfId="0" applyNumberFormat="1" applyFont="1" applyFill="1" applyBorder="1" applyAlignment="1">
      <alignment horizontal="left" vertical="center" wrapText="1"/>
    </xf>
    <xf numFmtId="3" fontId="14" fillId="3" borderId="8" xfId="0" applyNumberFormat="1" applyFont="1" applyFill="1" applyBorder="1" applyAlignment="1">
      <alignment horizontal="left" vertical="center" wrapText="1"/>
    </xf>
    <xf numFmtId="0" fontId="23" fillId="0" borderId="15" xfId="3" applyFont="1" applyFill="1" applyBorder="1" applyAlignment="1">
      <alignment wrapText="1"/>
    </xf>
    <xf numFmtId="0" fontId="14" fillId="3" borderId="6" xfId="0" applyFont="1" applyFill="1" applyBorder="1" applyAlignment="1">
      <alignment horizontal="right" vertical="center" wrapText="1" indent="1"/>
    </xf>
    <xf numFmtId="3" fontId="14" fillId="2" borderId="3" xfId="0" applyNumberFormat="1" applyFont="1" applyFill="1" applyBorder="1" applyAlignment="1">
      <alignment horizontal="right" vertical="center" wrapText="1" indent="1"/>
    </xf>
    <xf numFmtId="3" fontId="23" fillId="3" borderId="6" xfId="0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right" vertical="center" wrapText="1" indent="1"/>
    </xf>
    <xf numFmtId="3" fontId="23" fillId="2" borderId="8" xfId="0" applyNumberFormat="1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 indent="1"/>
    </xf>
    <xf numFmtId="3" fontId="23" fillId="2" borderId="8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 wrapText="1"/>
    </xf>
    <xf numFmtId="1" fontId="13" fillId="2" borderId="5" xfId="0" applyNumberFormat="1" applyFont="1" applyFill="1" applyBorder="1" applyAlignment="1">
      <alignment horizontal="right" vertical="center" wrapText="1"/>
    </xf>
    <xf numFmtId="1" fontId="13" fillId="2" borderId="5" xfId="0" applyNumberFormat="1" applyFont="1" applyFill="1" applyBorder="1" applyAlignment="1">
      <alignment horizontal="left" vertical="center" wrapText="1"/>
    </xf>
    <xf numFmtId="3" fontId="13" fillId="2" borderId="5" xfId="0" applyNumberFormat="1" applyFont="1" applyFill="1" applyBorder="1" applyAlignment="1">
      <alignment horizontal="left" vertical="center" wrapText="1" readingOrder="1"/>
    </xf>
    <xf numFmtId="1" fontId="13" fillId="3" borderId="5" xfId="0" applyNumberFormat="1" applyFont="1" applyFill="1" applyBorder="1" applyAlignment="1">
      <alignment horizontal="right" vertical="center" wrapText="1"/>
    </xf>
    <xf numFmtId="3" fontId="13" fillId="3" borderId="5" xfId="0" applyNumberFormat="1" applyFont="1" applyFill="1" applyBorder="1" applyAlignment="1">
      <alignment horizontal="left" vertical="center" wrapText="1" readingOrder="1"/>
    </xf>
    <xf numFmtId="1" fontId="13" fillId="3" borderId="5" xfId="0" applyNumberFormat="1" applyFont="1" applyFill="1" applyBorder="1" applyAlignment="1">
      <alignment horizontal="left" vertical="center" wrapText="1"/>
    </xf>
    <xf numFmtId="3" fontId="14" fillId="3" borderId="9" xfId="0" applyNumberFormat="1" applyFont="1" applyFill="1" applyBorder="1" applyAlignment="1">
      <alignment horizontal="right" vertical="center" wrapText="1" indent="1"/>
    </xf>
    <xf numFmtId="3" fontId="23" fillId="3" borderId="9" xfId="0" applyNumberFormat="1" applyFont="1" applyFill="1" applyBorder="1" applyAlignment="1">
      <alignment horizontal="left" vertical="center" wrapText="1"/>
    </xf>
    <xf numFmtId="3" fontId="14" fillId="3" borderId="9" xfId="0" applyNumberFormat="1" applyFont="1" applyFill="1" applyBorder="1" applyAlignment="1">
      <alignment vertical="center" wrapText="1"/>
    </xf>
    <xf numFmtId="3" fontId="23" fillId="3" borderId="11" xfId="0" applyNumberFormat="1" applyFont="1" applyFill="1" applyBorder="1" applyAlignment="1">
      <alignment horizontal="right" vertical="center" wrapText="1" indent="1"/>
    </xf>
    <xf numFmtId="3" fontId="23" fillId="3" borderId="11" xfId="0" applyNumberFormat="1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right" indent="1"/>
    </xf>
    <xf numFmtId="0" fontId="14" fillId="0" borderId="6" xfId="0" applyFont="1" applyBorder="1"/>
    <xf numFmtId="0" fontId="16" fillId="3" borderId="0" xfId="0" applyFont="1" applyFill="1" applyBorder="1"/>
    <xf numFmtId="0" fontId="17" fillId="2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 indent="1"/>
    </xf>
    <xf numFmtId="0" fontId="7" fillId="2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horizontal="left" vertical="center" wrapText="1"/>
    </xf>
    <xf numFmtId="1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3" fontId="13" fillId="2" borderId="0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3" fontId="13" fillId="3" borderId="0" xfId="0" applyNumberFormat="1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3" fontId="7" fillId="2" borderId="8" xfId="0" applyNumberFormat="1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vertical="center" wrapText="1"/>
    </xf>
    <xf numFmtId="3" fontId="23" fillId="3" borderId="8" xfId="0" applyNumberFormat="1" applyFont="1" applyFill="1" applyBorder="1" applyAlignment="1">
      <alignment vertical="center" wrapText="1"/>
    </xf>
    <xf numFmtId="3" fontId="14" fillId="3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166" fontId="14" fillId="2" borderId="0" xfId="1" applyNumberFormat="1" applyFont="1" applyFill="1" applyBorder="1" applyAlignment="1">
      <alignment horizontal="left" vertical="center" wrapText="1"/>
    </xf>
    <xf numFmtId="166" fontId="14" fillId="2" borderId="0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1" fontId="14" fillId="3" borderId="8" xfId="0" applyNumberFormat="1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166" fontId="14" fillId="2" borderId="6" xfId="1" applyNumberFormat="1" applyFont="1" applyFill="1" applyBorder="1" applyAlignment="1">
      <alignment horizontal="left" vertical="center" wrapText="1"/>
    </xf>
    <xf numFmtId="166" fontId="14" fillId="2" borderId="6" xfId="0" applyNumberFormat="1" applyFont="1" applyFill="1" applyBorder="1" applyAlignment="1">
      <alignment horizontal="left" vertical="center" wrapText="1"/>
    </xf>
    <xf numFmtId="1" fontId="14" fillId="2" borderId="5" xfId="0" applyNumberFormat="1" applyFont="1" applyFill="1" applyBorder="1" applyAlignment="1">
      <alignment vertical="center" wrapText="1"/>
    </xf>
    <xf numFmtId="3" fontId="14" fillId="2" borderId="0" xfId="0" applyNumberFormat="1" applyFont="1" applyFill="1" applyBorder="1" applyAlignment="1">
      <alignment horizontal="right" vertical="center" wrapText="1" indent="1"/>
    </xf>
    <xf numFmtId="3" fontId="14" fillId="2" borderId="6" xfId="0" applyNumberFormat="1" applyFont="1" applyFill="1" applyBorder="1" applyAlignment="1">
      <alignment horizontal="right" vertical="center" wrapText="1" indent="1"/>
    </xf>
    <xf numFmtId="3" fontId="23" fillId="2" borderId="6" xfId="0" applyNumberFormat="1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right" vertical="center" wrapText="1" indent="1"/>
    </xf>
    <xf numFmtId="3" fontId="13" fillId="3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3" fontId="23" fillId="0" borderId="6" xfId="3" applyNumberFormat="1" applyFont="1" applyFill="1" applyBorder="1" applyAlignment="1">
      <alignment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left" vertical="center" wrapText="1"/>
    </xf>
    <xf numFmtId="3" fontId="14" fillId="2" borderId="9" xfId="0" applyNumberFormat="1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right" vertical="center" wrapText="1"/>
    </xf>
    <xf numFmtId="3" fontId="14" fillId="3" borderId="5" xfId="0" applyNumberFormat="1" applyFont="1" applyFill="1" applyBorder="1" applyAlignment="1">
      <alignment horizontal="left" vertical="center" wrapText="1"/>
    </xf>
    <xf numFmtId="0" fontId="0" fillId="3" borderId="0" xfId="0" applyNumberFormat="1" applyFill="1" applyBorder="1"/>
    <xf numFmtId="0" fontId="14" fillId="2" borderId="6" xfId="0" applyFont="1" applyFill="1" applyBorder="1" applyAlignment="1">
      <alignment horizontal="right" vertical="center" wrapText="1"/>
    </xf>
    <xf numFmtId="0" fontId="0" fillId="2" borderId="0" xfId="0" applyNumberFormat="1" applyFill="1" applyBorder="1"/>
    <xf numFmtId="0" fontId="22" fillId="2" borderId="0" xfId="0" applyFont="1" applyFill="1" applyBorder="1" applyAlignment="1">
      <alignment horizontal="right" vertical="center" wrapText="1" indent="1"/>
    </xf>
    <xf numFmtId="0" fontId="22" fillId="2" borderId="0" xfId="0" applyFont="1" applyFill="1" applyBorder="1" applyAlignment="1">
      <alignment vertical="center" wrapText="1"/>
    </xf>
    <xf numFmtId="3" fontId="22" fillId="2" borderId="0" xfId="0" applyNumberFormat="1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right" vertical="center" wrapText="1" indent="1"/>
    </xf>
    <xf numFmtId="3" fontId="22" fillId="3" borderId="8" xfId="0" applyNumberFormat="1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right" vertical="center" wrapText="1" indent="1"/>
    </xf>
    <xf numFmtId="0" fontId="22" fillId="2" borderId="6" xfId="0" applyFont="1" applyFill="1" applyBorder="1" applyAlignment="1">
      <alignment vertical="center" wrapText="1"/>
    </xf>
    <xf numFmtId="3" fontId="22" fillId="2" borderId="6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 indent="1"/>
    </xf>
    <xf numFmtId="3" fontId="22" fillId="0" borderId="0" xfId="0" applyNumberFormat="1" applyFont="1" applyFill="1" applyBorder="1" applyAlignment="1">
      <alignment vertical="center" wrapText="1"/>
    </xf>
    <xf numFmtId="1" fontId="14" fillId="3" borderId="6" xfId="0" applyNumberFormat="1" applyFont="1" applyFill="1" applyBorder="1" applyAlignment="1">
      <alignment horizontal="right" vertical="center" wrapText="1"/>
    </xf>
    <xf numFmtId="0" fontId="22" fillId="3" borderId="5" xfId="0" applyFont="1" applyFill="1" applyBorder="1" applyAlignment="1">
      <alignment horizontal="right" vertical="center" wrapText="1" indent="1"/>
    </xf>
    <xf numFmtId="3" fontId="22" fillId="3" borderId="5" xfId="0" applyNumberFormat="1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right" vertical="center" wrapText="1" indent="1"/>
    </xf>
    <xf numFmtId="0" fontId="23" fillId="3" borderId="9" xfId="0" applyFont="1" applyFill="1" applyBorder="1" applyAlignment="1">
      <alignment vertical="center" wrapText="1"/>
    </xf>
    <xf numFmtId="3" fontId="23" fillId="3" borderId="9" xfId="0" applyNumberFormat="1" applyFont="1" applyFill="1" applyBorder="1" applyAlignment="1">
      <alignment vertical="center" wrapText="1"/>
    </xf>
    <xf numFmtId="0" fontId="23" fillId="3" borderId="9" xfId="0" applyFont="1" applyFill="1" applyBorder="1" applyAlignment="1">
      <alignment horizontal="right" vertical="center" wrapText="1"/>
    </xf>
    <xf numFmtId="0" fontId="23" fillId="3" borderId="9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right" vertical="center" wrapText="1" indent="1"/>
    </xf>
    <xf numFmtId="0" fontId="23" fillId="2" borderId="2" xfId="0" applyFont="1" applyFill="1" applyBorder="1" applyAlignment="1">
      <alignment vertical="center" wrapText="1"/>
    </xf>
    <xf numFmtId="3" fontId="23" fillId="2" borderId="2" xfId="0" applyNumberFormat="1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righ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right" vertical="center" wrapText="1" inden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right" vertical="center" wrapText="1" indent="1"/>
    </xf>
    <xf numFmtId="1" fontId="13" fillId="3" borderId="6" xfId="0" applyNumberFormat="1" applyFont="1" applyFill="1" applyBorder="1" applyAlignment="1">
      <alignment horizontal="right" vertical="center" wrapText="1" readingOrder="1"/>
    </xf>
    <xf numFmtId="1" fontId="13" fillId="3" borderId="6" xfId="0" applyNumberFormat="1" applyFont="1" applyFill="1" applyBorder="1" applyAlignment="1">
      <alignment horizontal="right" vertical="top" wrapText="1" readingOrder="1"/>
    </xf>
    <xf numFmtId="3" fontId="13" fillId="3" borderId="6" xfId="0" applyNumberFormat="1" applyFont="1" applyFill="1" applyBorder="1" applyAlignment="1">
      <alignment horizontal="right" vertical="center" wrapText="1" readingOrder="1"/>
    </xf>
    <xf numFmtId="0" fontId="31" fillId="3" borderId="10" xfId="0" applyFont="1" applyFill="1" applyBorder="1" applyAlignment="1">
      <alignment horizontal="center" vertical="center" wrapText="1"/>
    </xf>
    <xf numFmtId="3" fontId="31" fillId="3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right" vertical="center" wrapText="1"/>
    </xf>
    <xf numFmtId="3" fontId="13" fillId="3" borderId="10" xfId="0" applyNumberFormat="1" applyFont="1" applyFill="1" applyBorder="1" applyAlignment="1">
      <alignment horizontal="right" vertical="center" wrapText="1"/>
    </xf>
    <xf numFmtId="0" fontId="38" fillId="3" borderId="10" xfId="0" applyFont="1" applyFill="1" applyBorder="1" applyAlignment="1">
      <alignment horizontal="center" vertical="center" wrapText="1"/>
    </xf>
    <xf numFmtId="3" fontId="38" fillId="3" borderId="10" xfId="0" applyNumberFormat="1" applyFont="1" applyFill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right" vertical="center" wrapText="1"/>
    </xf>
    <xf numFmtId="3" fontId="38" fillId="3" borderId="19" xfId="0" applyNumberFormat="1" applyFont="1" applyFill="1" applyBorder="1" applyAlignment="1">
      <alignment horizontal="center" vertical="center" wrapText="1"/>
    </xf>
    <xf numFmtId="3" fontId="38" fillId="3" borderId="10" xfId="0" applyNumberFormat="1" applyFont="1" applyFill="1" applyBorder="1" applyAlignment="1">
      <alignment horizontal="right" vertical="center" wrapText="1"/>
    </xf>
    <xf numFmtId="0" fontId="38" fillId="3" borderId="6" xfId="0" applyFont="1" applyFill="1" applyBorder="1" applyAlignment="1">
      <alignment horizontal="right" vertical="center" wrapText="1"/>
    </xf>
    <xf numFmtId="3" fontId="38" fillId="3" borderId="6" xfId="0" applyNumberFormat="1" applyFont="1" applyFill="1" applyBorder="1" applyAlignment="1">
      <alignment horizontal="right" vertical="center" wrapText="1"/>
    </xf>
    <xf numFmtId="3" fontId="38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right" vertical="center" wrapText="1"/>
    </xf>
    <xf numFmtId="3" fontId="13" fillId="3" borderId="6" xfId="0" applyNumberFormat="1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horizontal="right" vertical="center" wrapText="1"/>
    </xf>
    <xf numFmtId="3" fontId="13" fillId="3" borderId="0" xfId="0" applyNumberFormat="1" applyFont="1" applyFill="1" applyBorder="1" applyAlignment="1">
      <alignment horizontal="right" vertical="center" wrapText="1" indent="1"/>
    </xf>
    <xf numFmtId="0" fontId="24" fillId="2" borderId="0" xfId="0" applyFont="1" applyFill="1" applyAlignment="1">
      <alignment horizontal="right"/>
    </xf>
    <xf numFmtId="3" fontId="13" fillId="2" borderId="0" xfId="0" applyNumberFormat="1" applyFont="1" applyFill="1" applyBorder="1" applyAlignment="1">
      <alignment horizontal="left" vertical="top" wrapText="1"/>
    </xf>
    <xf numFmtId="3" fontId="13" fillId="2" borderId="0" xfId="0" applyNumberFormat="1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right"/>
    </xf>
    <xf numFmtId="3" fontId="13" fillId="3" borderId="6" xfId="0" applyNumberFormat="1" applyFont="1" applyFill="1" applyBorder="1" applyAlignment="1">
      <alignment horizontal="left" vertical="top" wrapText="1"/>
    </xf>
    <xf numFmtId="3" fontId="13" fillId="3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right"/>
    </xf>
    <xf numFmtId="3" fontId="13" fillId="3" borderId="21" xfId="0" applyNumberFormat="1" applyFont="1" applyFill="1" applyBorder="1" applyAlignment="1">
      <alignment horizontal="center" vertical="top" wrapText="1"/>
    </xf>
    <xf numFmtId="3" fontId="13" fillId="3" borderId="21" xfId="0" applyNumberFormat="1" applyFont="1" applyFill="1" applyBorder="1" applyAlignment="1">
      <alignment horizontal="right" vertical="center" wrapText="1"/>
    </xf>
    <xf numFmtId="0" fontId="24" fillId="3" borderId="22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right"/>
    </xf>
    <xf numFmtId="3" fontId="13" fillId="2" borderId="8" xfId="0" applyNumberFormat="1" applyFont="1" applyFill="1" applyBorder="1" applyAlignment="1">
      <alignment horizontal="left" vertical="top" wrapText="1"/>
    </xf>
    <xf numFmtId="3" fontId="13" fillId="2" borderId="8" xfId="0" applyNumberFormat="1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vertical="center" wrapText="1"/>
    </xf>
    <xf numFmtId="3" fontId="14" fillId="2" borderId="5" xfId="0" applyNumberFormat="1" applyFont="1" applyFill="1" applyBorder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left" vertical="center" wrapText="1"/>
    </xf>
    <xf numFmtId="3" fontId="14" fillId="3" borderId="8" xfId="0" applyNumberFormat="1" applyFont="1" applyFill="1" applyBorder="1" applyAlignment="1">
      <alignment horizontal="right" vertical="center" wrapText="1" indent="1"/>
    </xf>
    <xf numFmtId="3" fontId="23" fillId="3" borderId="8" xfId="0" applyNumberFormat="1" applyFont="1" applyFill="1" applyBorder="1" applyAlignment="1">
      <alignment horizontal="left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right" vertical="center" wrapText="1" indent="1"/>
    </xf>
    <xf numFmtId="3" fontId="23" fillId="3" borderId="5" xfId="0" applyNumberFormat="1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right" vertical="center" wrapText="1" indent="1"/>
    </xf>
    <xf numFmtId="0" fontId="27" fillId="4" borderId="0" xfId="0" applyFont="1" applyFill="1" applyBorder="1"/>
    <xf numFmtId="0" fontId="23" fillId="2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right" vertical="center" wrapText="1" indent="1"/>
    </xf>
    <xf numFmtId="0" fontId="23" fillId="2" borderId="6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right" vertical="center" wrapText="1" indent="1"/>
    </xf>
    <xf numFmtId="0" fontId="23" fillId="2" borderId="8" xfId="0" applyFont="1" applyFill="1" applyBorder="1" applyAlignment="1">
      <alignment vertical="center" wrapText="1"/>
    </xf>
    <xf numFmtId="3" fontId="14" fillId="2" borderId="8" xfId="0" applyNumberFormat="1" applyFont="1" applyFill="1" applyBorder="1" applyAlignment="1">
      <alignment vertical="center" wrapText="1"/>
    </xf>
    <xf numFmtId="3" fontId="23" fillId="2" borderId="3" xfId="0" applyNumberFormat="1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vertical="center" wrapText="1"/>
    </xf>
    <xf numFmtId="3" fontId="14" fillId="3" borderId="4" xfId="0" applyNumberFormat="1" applyFont="1" applyFill="1" applyBorder="1" applyAlignment="1">
      <alignment vertical="center" wrapText="1"/>
    </xf>
    <xf numFmtId="3" fontId="14" fillId="3" borderId="3" xfId="0" applyNumberFormat="1" applyFont="1" applyFill="1" applyBorder="1" applyAlignment="1">
      <alignment horizontal="right" vertical="center" wrapText="1"/>
    </xf>
    <xf numFmtId="3" fontId="14" fillId="3" borderId="3" xfId="0" applyNumberFormat="1" applyFont="1" applyFill="1" applyBorder="1" applyAlignment="1">
      <alignment vertical="center" wrapText="1"/>
    </xf>
    <xf numFmtId="3" fontId="14" fillId="3" borderId="3" xfId="0" applyNumberFormat="1" applyFont="1" applyFill="1" applyBorder="1" applyAlignment="1">
      <alignment horizontal="left" vertical="center" wrapText="1"/>
    </xf>
    <xf numFmtId="3" fontId="23" fillId="3" borderId="3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right" vertical="center" wrapText="1" indent="1"/>
    </xf>
    <xf numFmtId="3" fontId="23" fillId="3" borderId="2" xfId="0" applyNumberFormat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3" fontId="14" fillId="2" borderId="3" xfId="0" applyNumberFormat="1" applyFont="1" applyFill="1" applyBorder="1" applyAlignment="1">
      <alignment vertical="center" wrapText="1" readingOrder="1"/>
    </xf>
    <xf numFmtId="3" fontId="14" fillId="3" borderId="6" xfId="0" applyNumberFormat="1" applyFont="1" applyFill="1" applyBorder="1" applyAlignment="1">
      <alignment vertical="center" wrapText="1" readingOrder="1"/>
    </xf>
    <xf numFmtId="1" fontId="13" fillId="2" borderId="3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vertical="center" wrapText="1" readingOrder="1"/>
    </xf>
    <xf numFmtId="1" fontId="13" fillId="2" borderId="3" xfId="0" applyNumberFormat="1" applyFont="1" applyFill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left" vertical="center" wrapText="1" readingOrder="1"/>
    </xf>
    <xf numFmtId="1" fontId="13" fillId="3" borderId="6" xfId="0" applyNumberFormat="1" applyFont="1" applyFill="1" applyBorder="1" applyAlignment="1">
      <alignment horizontal="right" vertical="center" wrapText="1"/>
    </xf>
    <xf numFmtId="3" fontId="13" fillId="3" borderId="6" xfId="0" applyNumberFormat="1" applyFont="1" applyFill="1" applyBorder="1" applyAlignment="1">
      <alignment vertical="center" wrapText="1" readingOrder="1"/>
    </xf>
    <xf numFmtId="3" fontId="13" fillId="3" borderId="6" xfId="0" applyNumberFormat="1" applyFont="1" applyFill="1" applyBorder="1" applyAlignment="1">
      <alignment horizontal="left" vertical="center" wrapText="1" readingOrder="1"/>
    </xf>
    <xf numFmtId="1" fontId="13" fillId="3" borderId="6" xfId="0" applyNumberFormat="1" applyFont="1" applyFill="1" applyBorder="1" applyAlignment="1">
      <alignment horizontal="left" vertical="center" wrapText="1"/>
    </xf>
    <xf numFmtId="166" fontId="14" fillId="3" borderId="0" xfId="0" applyNumberFormat="1" applyFont="1" applyFill="1" applyBorder="1" applyAlignment="1">
      <alignment vertical="center" wrapText="1"/>
    </xf>
    <xf numFmtId="166" fontId="14" fillId="2" borderId="0" xfId="1" applyNumberFormat="1" applyFont="1" applyFill="1" applyBorder="1" applyAlignment="1">
      <alignment vertical="center" wrapText="1"/>
    </xf>
    <xf numFmtId="166" fontId="14" fillId="2" borderId="0" xfId="0" applyNumberFormat="1" applyFont="1" applyFill="1" applyBorder="1" applyAlignment="1">
      <alignment vertical="center" wrapText="1"/>
    </xf>
    <xf numFmtId="166" fontId="14" fillId="2" borderId="6" xfId="1" applyNumberFormat="1" applyFont="1" applyFill="1" applyBorder="1" applyAlignment="1">
      <alignment vertical="center" wrapText="1"/>
    </xf>
    <xf numFmtId="166" fontId="14" fillId="2" borderId="6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3" fontId="13" fillId="3" borderId="21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3" fontId="13" fillId="3" borderId="6" xfId="0" applyNumberFormat="1" applyFont="1" applyFill="1" applyBorder="1" applyAlignment="1">
      <alignment horizontal="center" vertical="center" wrapText="1"/>
    </xf>
    <xf numFmtId="0" fontId="16" fillId="0" borderId="25" xfId="0" applyFont="1" applyBorder="1"/>
    <xf numFmtId="0" fontId="16" fillId="0" borderId="26" xfId="0" applyFont="1" applyBorder="1"/>
    <xf numFmtId="0" fontId="14" fillId="3" borderId="8" xfId="0" applyFont="1" applyFill="1" applyBorder="1" applyAlignment="1">
      <alignment vertical="center" wrapText="1"/>
    </xf>
    <xf numFmtId="0" fontId="23" fillId="3" borderId="8" xfId="0" applyFont="1" applyFill="1" applyBorder="1" applyAlignment="1">
      <alignment vertical="center" wrapText="1"/>
    </xf>
    <xf numFmtId="3" fontId="23" fillId="2" borderId="8" xfId="0" applyNumberFormat="1" applyFont="1" applyFill="1" applyBorder="1" applyAlignment="1">
      <alignment horizontal="right" vertical="center" wrapText="1"/>
    </xf>
    <xf numFmtId="3" fontId="13" fillId="2" borderId="23" xfId="0" applyNumberFormat="1" applyFont="1" applyFill="1" applyBorder="1" applyAlignment="1">
      <alignment vertical="center" wrapText="1"/>
    </xf>
    <xf numFmtId="3" fontId="13" fillId="2" borderId="24" xfId="0" applyNumberFormat="1" applyFont="1" applyFill="1" applyBorder="1" applyAlignment="1">
      <alignment vertical="center" wrapText="1"/>
    </xf>
    <xf numFmtId="3" fontId="13" fillId="3" borderId="6" xfId="0" applyNumberFormat="1" applyFont="1" applyFill="1" applyBorder="1" applyAlignment="1">
      <alignment vertical="center" wrapText="1"/>
    </xf>
    <xf numFmtId="0" fontId="13" fillId="2" borderId="23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wrapText="1"/>
    </xf>
    <xf numFmtId="0" fontId="24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right" vertical="center" wrapText="1" indent="1"/>
    </xf>
    <xf numFmtId="0" fontId="7" fillId="3" borderId="0" xfId="0" applyFont="1" applyFill="1" applyBorder="1" applyAlignment="1">
      <alignment horizontal="right" vertical="center" wrapText="1" inden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left"/>
    </xf>
    <xf numFmtId="0" fontId="7" fillId="3" borderId="8" xfId="0" applyFont="1" applyFill="1" applyBorder="1" applyAlignment="1">
      <alignment horizontal="right" vertical="center" wrapText="1" indent="1"/>
    </xf>
    <xf numFmtId="0" fontId="14" fillId="3" borderId="6" xfId="0" applyFont="1" applyFill="1" applyBorder="1" applyAlignment="1">
      <alignment horizontal="right" vertical="center" wrapText="1" indent="1"/>
    </xf>
    <xf numFmtId="0" fontId="14" fillId="0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16" xfId="0" applyFont="1" applyFill="1" applyBorder="1" applyAlignment="1">
      <alignment horizontal="right" vertical="center" wrapText="1" indent="1"/>
    </xf>
    <xf numFmtId="0" fontId="13" fillId="3" borderId="17" xfId="0" applyFont="1" applyFill="1" applyBorder="1" applyAlignment="1">
      <alignment horizontal="right" vertical="center" wrapText="1" indent="1"/>
    </xf>
    <xf numFmtId="0" fontId="20" fillId="0" borderId="0" xfId="0" applyFont="1" applyFill="1" applyAlignment="1">
      <alignment horizontal="center" vertical="center" wrapText="1"/>
    </xf>
    <xf numFmtId="0" fontId="31" fillId="3" borderId="4" xfId="0" applyFont="1" applyFill="1" applyBorder="1" applyAlignment="1">
      <alignment horizontal="right" vertical="center" wrapText="1" indent="1"/>
    </xf>
    <xf numFmtId="0" fontId="31" fillId="3" borderId="6" xfId="0" applyFont="1" applyFill="1" applyBorder="1" applyAlignment="1">
      <alignment horizontal="right" vertical="center" wrapText="1" indent="1"/>
    </xf>
    <xf numFmtId="0" fontId="31" fillId="3" borderId="7" xfId="0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29" fillId="3" borderId="0" xfId="0" applyFont="1" applyFill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right" vertical="center" wrapText="1" indent="1"/>
    </xf>
    <xf numFmtId="0" fontId="13" fillId="3" borderId="6" xfId="0" applyFont="1" applyFill="1" applyBorder="1" applyAlignment="1">
      <alignment horizontal="right" vertical="center" wrapText="1" indent="1"/>
    </xf>
    <xf numFmtId="0" fontId="13" fillId="3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 readingOrder="2"/>
    </xf>
    <xf numFmtId="3" fontId="14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3" fontId="14" fillId="3" borderId="4" xfId="0" applyNumberFormat="1" applyFont="1" applyFill="1" applyBorder="1" applyAlignment="1">
      <alignment horizontal="right" vertical="center" wrapText="1" indent="1"/>
    </xf>
    <xf numFmtId="3" fontId="14" fillId="3" borderId="6" xfId="0" applyNumberFormat="1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vertical="center" wrapText="1"/>
    </xf>
    <xf numFmtId="3" fontId="15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/>
    </xf>
    <xf numFmtId="0" fontId="13" fillId="3" borderId="0" xfId="0" applyFont="1" applyFill="1" applyBorder="1" applyAlignment="1">
      <alignment horizontal="center" vertical="top" wrapText="1"/>
    </xf>
    <xf numFmtId="3" fontId="14" fillId="0" borderId="6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3" fillId="3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3" borderId="6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Normal_Sheet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34169221892756E-2"/>
          <c:y val="0.22932896890343693"/>
          <c:w val="0.74058204580927223"/>
          <c:h val="0.65469128615208916"/>
        </c:manualLayout>
      </c:layout>
      <c:lineChart>
        <c:grouping val="standard"/>
        <c:varyColors val="0"/>
        <c:ser>
          <c:idx val="1"/>
          <c:order val="0"/>
          <c:tx>
            <c:v>عدد مقاولات الابنية</c:v>
          </c:tx>
          <c:cat>
            <c:numRef>
              <c:f>'جدول 1'!$M$7:$M$17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'جدول 1'!$N$7:$N$17</c:f>
              <c:numCache>
                <c:formatCode>#,##0</c:formatCode>
                <c:ptCount val="11"/>
                <c:pt idx="0">
                  <c:v>967</c:v>
                </c:pt>
                <c:pt idx="1">
                  <c:v>1380</c:v>
                </c:pt>
                <c:pt idx="2">
                  <c:v>1265</c:v>
                </c:pt>
                <c:pt idx="3">
                  <c:v>1919</c:v>
                </c:pt>
                <c:pt idx="4">
                  <c:v>1073</c:v>
                </c:pt>
                <c:pt idx="5">
                  <c:v>406</c:v>
                </c:pt>
                <c:pt idx="6">
                  <c:v>212</c:v>
                </c:pt>
                <c:pt idx="7">
                  <c:v>132</c:v>
                </c:pt>
                <c:pt idx="8">
                  <c:v>91</c:v>
                </c:pt>
                <c:pt idx="9">
                  <c:v>321</c:v>
                </c:pt>
                <c:pt idx="10">
                  <c:v>216</c:v>
                </c:pt>
              </c:numCache>
            </c:numRef>
          </c:val>
          <c:smooth val="0"/>
        </c:ser>
        <c:ser>
          <c:idx val="2"/>
          <c:order val="1"/>
          <c:tx>
            <c:v>عدد مقاولات الانشاءات</c:v>
          </c:tx>
          <c:cat>
            <c:numRef>
              <c:f>'جدول 1'!$M$7:$M$17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'جدول 1'!$O$7:$O$17</c:f>
              <c:numCache>
                <c:formatCode>#,##0</c:formatCode>
                <c:ptCount val="11"/>
                <c:pt idx="0">
                  <c:v>1255</c:v>
                </c:pt>
                <c:pt idx="1">
                  <c:v>1644</c:v>
                </c:pt>
                <c:pt idx="2">
                  <c:v>1570</c:v>
                </c:pt>
                <c:pt idx="3">
                  <c:v>1959</c:v>
                </c:pt>
                <c:pt idx="4">
                  <c:v>1073</c:v>
                </c:pt>
                <c:pt idx="5">
                  <c:v>523</c:v>
                </c:pt>
                <c:pt idx="6">
                  <c:v>299</c:v>
                </c:pt>
                <c:pt idx="7">
                  <c:v>191</c:v>
                </c:pt>
                <c:pt idx="8">
                  <c:v>184</c:v>
                </c:pt>
                <c:pt idx="9">
                  <c:v>370</c:v>
                </c:pt>
                <c:pt idx="10">
                  <c:v>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22176"/>
        <c:axId val="133523712"/>
      </c:lineChart>
      <c:catAx>
        <c:axId val="1335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523712"/>
        <c:crosses val="autoZero"/>
        <c:auto val="1"/>
        <c:lblAlgn val="ctr"/>
        <c:lblOffset val="100"/>
        <c:noMultiLvlLbl val="0"/>
      </c:catAx>
      <c:valAx>
        <c:axId val="133523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522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922493505062739"/>
          <c:y val="0.40689023529926932"/>
          <c:w val="0.27339330243695514"/>
          <c:h val="0.18621952940146183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1558779734916"/>
          <c:y val="0.31059982959914267"/>
          <c:w val="0.80571726332600468"/>
          <c:h val="0.5221534777241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1'!$N$56</c:f>
              <c:strCache>
                <c:ptCount val="1"/>
                <c:pt idx="0">
                  <c:v>عدد مقاولات الابنية</c:v>
                </c:pt>
              </c:strCache>
            </c:strRef>
          </c:tx>
          <c:invertIfNegative val="0"/>
          <c:cat>
            <c:strRef>
              <c:f>'جدول 1'!$M$57:$M$69</c:f>
              <c:strCache>
                <c:ptCount val="13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نجف</c:v>
                </c:pt>
                <c:pt idx="10">
                  <c:v>قادسية</c:v>
                </c:pt>
                <c:pt idx="11">
                  <c:v>ميسان</c:v>
                </c:pt>
                <c:pt idx="12">
                  <c:v>البصرة</c:v>
                </c:pt>
              </c:strCache>
            </c:strRef>
          </c:cat>
          <c:val>
            <c:numRef>
              <c:f>'جدول 1'!$N$57:$N$69</c:f>
              <c:numCache>
                <c:formatCode>0</c:formatCode>
                <c:ptCount val="13"/>
                <c:pt idx="0" formatCode="General">
                  <c:v>20</c:v>
                </c:pt>
                <c:pt idx="1">
                  <c:v>12</c:v>
                </c:pt>
                <c:pt idx="2" formatCode="General">
                  <c:v>24</c:v>
                </c:pt>
                <c:pt idx="3">
                  <c:v>12</c:v>
                </c:pt>
                <c:pt idx="4" formatCode="General">
                  <c:v>90</c:v>
                </c:pt>
                <c:pt idx="5">
                  <c:v>6</c:v>
                </c:pt>
                <c:pt idx="6" formatCode="General">
                  <c:v>14</c:v>
                </c:pt>
                <c:pt idx="7">
                  <c:v>8</c:v>
                </c:pt>
                <c:pt idx="8" formatCode="General">
                  <c:v>0</c:v>
                </c:pt>
                <c:pt idx="9">
                  <c:v>1</c:v>
                </c:pt>
                <c:pt idx="10" formatCode="General">
                  <c:v>14</c:v>
                </c:pt>
                <c:pt idx="11" formatCode="General">
                  <c:v>6</c:v>
                </c:pt>
                <c:pt idx="12">
                  <c:v>9</c:v>
                </c:pt>
              </c:numCache>
            </c:numRef>
          </c:val>
        </c:ser>
        <c:ser>
          <c:idx val="1"/>
          <c:order val="1"/>
          <c:tx>
            <c:strRef>
              <c:f>'جدول 1'!$O$56</c:f>
              <c:strCache>
                <c:ptCount val="1"/>
                <c:pt idx="0">
                  <c:v>عدد مقاولات الانشاءات</c:v>
                </c:pt>
              </c:strCache>
            </c:strRef>
          </c:tx>
          <c:invertIfNegative val="0"/>
          <c:cat>
            <c:strRef>
              <c:f>'جدول 1'!$M$57:$M$69</c:f>
              <c:strCache>
                <c:ptCount val="13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نجف</c:v>
                </c:pt>
                <c:pt idx="10">
                  <c:v>قادسية</c:v>
                </c:pt>
                <c:pt idx="11">
                  <c:v>ميسان</c:v>
                </c:pt>
                <c:pt idx="12">
                  <c:v>البصرة</c:v>
                </c:pt>
              </c:strCache>
            </c:strRef>
          </c:cat>
          <c:val>
            <c:numRef>
              <c:f>'جدول 1'!$O$57:$O$69</c:f>
              <c:numCache>
                <c:formatCode>0</c:formatCode>
                <c:ptCount val="13"/>
                <c:pt idx="0" formatCode="General">
                  <c:v>115</c:v>
                </c:pt>
                <c:pt idx="1">
                  <c:v>17</c:v>
                </c:pt>
                <c:pt idx="2" formatCode="General">
                  <c:v>41</c:v>
                </c:pt>
                <c:pt idx="3">
                  <c:v>34</c:v>
                </c:pt>
                <c:pt idx="4" formatCode="General">
                  <c:v>31</c:v>
                </c:pt>
                <c:pt idx="5">
                  <c:v>12</c:v>
                </c:pt>
                <c:pt idx="6" formatCode="General">
                  <c:v>20</c:v>
                </c:pt>
                <c:pt idx="7">
                  <c:v>16</c:v>
                </c:pt>
                <c:pt idx="8" formatCode="General">
                  <c:v>1</c:v>
                </c:pt>
                <c:pt idx="9">
                  <c:v>6</c:v>
                </c:pt>
                <c:pt idx="10" formatCode="General">
                  <c:v>17</c:v>
                </c:pt>
                <c:pt idx="11" formatCode="General">
                  <c:v>7</c:v>
                </c:pt>
                <c:pt idx="12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60960"/>
        <c:axId val="133443968"/>
      </c:barChart>
      <c:catAx>
        <c:axId val="1335609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443968"/>
        <c:crosses val="autoZero"/>
        <c:auto val="1"/>
        <c:lblAlgn val="ctr"/>
        <c:lblOffset val="100"/>
        <c:noMultiLvlLbl val="0"/>
      </c:catAx>
      <c:valAx>
        <c:axId val="133443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560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84815009651363"/>
          <c:y val="0.47239464879042936"/>
          <c:w val="0.24015184990348676"/>
          <c:h val="0.14485141104042198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28575</xdr:rowOff>
    </xdr:from>
    <xdr:to>
      <xdr:col>3</xdr:col>
      <xdr:colOff>1247774</xdr:colOff>
      <xdr:row>13</xdr:row>
      <xdr:rowOff>247650</xdr:rowOff>
    </xdr:to>
    <xdr:sp macro="" textlink="">
      <xdr:nvSpPr>
        <xdr:cNvPr id="2" name="TextBox 1"/>
        <xdr:cNvSpPr txBox="1"/>
      </xdr:nvSpPr>
      <xdr:spPr>
        <a:xfrm>
          <a:off x="9985819501" y="3076575"/>
          <a:ext cx="38385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الجداول الصفرية لكل من ( ميزانية -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1711</xdr:colOff>
      <xdr:row>20</xdr:row>
      <xdr:rowOff>85726</xdr:rowOff>
    </xdr:from>
    <xdr:to>
      <xdr:col>5</xdr:col>
      <xdr:colOff>620731</xdr:colOff>
      <xdr:row>21</xdr:row>
      <xdr:rowOff>104775</xdr:rowOff>
    </xdr:to>
    <xdr:sp macro="" textlink="">
      <xdr:nvSpPr>
        <xdr:cNvPr id="2" name="TextBox 1"/>
        <xdr:cNvSpPr txBox="1"/>
      </xdr:nvSpPr>
      <xdr:spPr>
        <a:xfrm>
          <a:off x="9993084185" y="5072973"/>
          <a:ext cx="3326688" cy="297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319891</xdr:colOff>
      <xdr:row>17</xdr:row>
      <xdr:rowOff>192642</xdr:rowOff>
    </xdr:from>
    <xdr:to>
      <xdr:col>3</xdr:col>
      <xdr:colOff>781262</xdr:colOff>
      <xdr:row>19</xdr:row>
      <xdr:rowOff>32107</xdr:rowOff>
    </xdr:to>
    <xdr:sp macro="" textlink="">
      <xdr:nvSpPr>
        <xdr:cNvPr id="2" name="TextBox 1"/>
        <xdr:cNvSpPr txBox="1"/>
      </xdr:nvSpPr>
      <xdr:spPr>
        <a:xfrm>
          <a:off x="9993961771" y="3660170"/>
          <a:ext cx="3083422" cy="26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IQ" b="1">
              <a:effectLst/>
            </a:rPr>
            <a:t>- تم حذف الجداول الصفرية للوزارات المتبقية</a:t>
          </a:r>
          <a:endParaRPr lang="en-US" b="1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44302</xdr:colOff>
      <xdr:row>17</xdr:row>
      <xdr:rowOff>11076</xdr:rowOff>
    </xdr:from>
    <xdr:to>
      <xdr:col>7</xdr:col>
      <xdr:colOff>1107558</xdr:colOff>
      <xdr:row>17</xdr:row>
      <xdr:rowOff>376570</xdr:rowOff>
    </xdr:to>
    <xdr:sp macro="" textlink="">
      <xdr:nvSpPr>
        <xdr:cNvPr id="3" name="TextBox 2"/>
        <xdr:cNvSpPr txBox="1"/>
      </xdr:nvSpPr>
      <xdr:spPr>
        <a:xfrm>
          <a:off x="9975798314" y="3865378"/>
          <a:ext cx="4684971" cy="3654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r" rtl="1"/>
          <a:r>
            <a:rPr lang="ar-IQ" sz="1200" b="1"/>
            <a:t>- تم حذف المحافظات التي لاتوجد فيها بيانات (واسط , صلاح الدين . ذي</a:t>
          </a:r>
          <a:r>
            <a:rPr lang="ar-IQ" sz="1200" b="1" baseline="0"/>
            <a:t> قار , المثنى)</a:t>
          </a:r>
          <a:endParaRPr lang="ar-IQ" sz="12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47623</xdr:rowOff>
    </xdr:from>
    <xdr:to>
      <xdr:col>9</xdr:col>
      <xdr:colOff>85725</xdr:colOff>
      <xdr:row>18</xdr:row>
      <xdr:rowOff>314324</xdr:rowOff>
    </xdr:to>
    <xdr:sp macro="" textlink="">
      <xdr:nvSpPr>
        <xdr:cNvPr id="2" name="TextBox 1"/>
        <xdr:cNvSpPr txBox="1"/>
      </xdr:nvSpPr>
      <xdr:spPr>
        <a:xfrm>
          <a:off x="9983847825" y="4286248"/>
          <a:ext cx="5029200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>
              <a:effectLst/>
            </a:rPr>
            <a:t>- </a:t>
          </a:r>
          <a:r>
            <a:rPr lang="ar-IQ">
              <a:effectLst/>
            </a:rPr>
            <a:t> تم حذف المحافظات التي لا توجد فيها بيانات ( ذي فار ، المثنى)</a:t>
          </a:r>
          <a:endParaRPr lang="en-US">
            <a:effectLst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24490</xdr:colOff>
      <xdr:row>24</xdr:row>
      <xdr:rowOff>31295</xdr:rowOff>
    </xdr:from>
    <xdr:to>
      <xdr:col>4</xdr:col>
      <xdr:colOff>853165</xdr:colOff>
      <xdr:row>24</xdr:row>
      <xdr:rowOff>335541</xdr:rowOff>
    </xdr:to>
    <xdr:sp macro="" textlink="">
      <xdr:nvSpPr>
        <xdr:cNvPr id="3" name="TextBox 2"/>
        <xdr:cNvSpPr txBox="1"/>
      </xdr:nvSpPr>
      <xdr:spPr>
        <a:xfrm>
          <a:off x="9929760300" y="6200897"/>
          <a:ext cx="3491346" cy="304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19</xdr:row>
      <xdr:rowOff>84666</xdr:rowOff>
    </xdr:from>
    <xdr:to>
      <xdr:col>7</xdr:col>
      <xdr:colOff>0</xdr:colOff>
      <xdr:row>20</xdr:row>
      <xdr:rowOff>114300</xdr:rowOff>
    </xdr:to>
    <xdr:sp macro="" textlink="">
      <xdr:nvSpPr>
        <xdr:cNvPr id="2" name="TextBox 1"/>
        <xdr:cNvSpPr txBox="1"/>
      </xdr:nvSpPr>
      <xdr:spPr>
        <a:xfrm>
          <a:off x="9985838550" y="4504266"/>
          <a:ext cx="3419474" cy="305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>
              <a:effectLst/>
            </a:rPr>
            <a:t>- تم حذف الاعمدة</a:t>
          </a:r>
          <a:r>
            <a:rPr lang="ar-IQ" baseline="0">
              <a:effectLst/>
            </a:rPr>
            <a:t> الصفرية  (العربي )</a:t>
          </a:r>
          <a:endParaRPr lang="en-US">
            <a:effectLst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60512</xdr:colOff>
      <xdr:row>24</xdr:row>
      <xdr:rowOff>158750</xdr:rowOff>
    </xdr:from>
    <xdr:to>
      <xdr:col>4</xdr:col>
      <xdr:colOff>910167</xdr:colOff>
      <xdr:row>25</xdr:row>
      <xdr:rowOff>180975</xdr:rowOff>
    </xdr:to>
    <xdr:sp macro="" textlink="">
      <xdr:nvSpPr>
        <xdr:cNvPr id="2" name="TextBox 1"/>
        <xdr:cNvSpPr txBox="1"/>
      </xdr:nvSpPr>
      <xdr:spPr>
        <a:xfrm>
          <a:off x="10053732750" y="6074833"/>
          <a:ext cx="3368488" cy="329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000" b="1">
              <a:cs typeface="+mn-cs"/>
            </a:rPr>
            <a:t>-تم حذف الاعمدةالصفرية (العربي )</a:t>
          </a:r>
          <a:endParaRPr lang="en-US" sz="1000" b="1"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16</xdr:row>
      <xdr:rowOff>31750</xdr:rowOff>
    </xdr:from>
    <xdr:to>
      <xdr:col>2</xdr:col>
      <xdr:colOff>342900</xdr:colOff>
      <xdr:row>18</xdr:row>
      <xdr:rowOff>19050</xdr:rowOff>
    </xdr:to>
    <xdr:sp macro="" textlink="">
      <xdr:nvSpPr>
        <xdr:cNvPr id="4" name="TextBox 3"/>
        <xdr:cNvSpPr txBox="1"/>
      </xdr:nvSpPr>
      <xdr:spPr>
        <a:xfrm>
          <a:off x="9986848200" y="3289300"/>
          <a:ext cx="2131483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 العربي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r>
            <a:rPr lang="ar-SA" sz="1100" baseline="0"/>
            <a:t>.</a:t>
          </a:r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10</xdr:row>
      <xdr:rowOff>67235</xdr:rowOff>
    </xdr:from>
    <xdr:to>
      <xdr:col>6</xdr:col>
      <xdr:colOff>55470</xdr:colOff>
      <xdr:row>11</xdr:row>
      <xdr:rowOff>134469</xdr:rowOff>
    </xdr:to>
    <xdr:sp macro="" textlink="">
      <xdr:nvSpPr>
        <xdr:cNvPr id="2" name="TextBox 1"/>
        <xdr:cNvSpPr txBox="1"/>
      </xdr:nvSpPr>
      <xdr:spPr>
        <a:xfrm>
          <a:off x="9911401794" y="3059206"/>
          <a:ext cx="5316072" cy="347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( ذاتي -عربي - اجنبي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)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11</xdr:row>
      <xdr:rowOff>78441</xdr:rowOff>
    </xdr:from>
    <xdr:to>
      <xdr:col>3</xdr:col>
      <xdr:colOff>459442</xdr:colOff>
      <xdr:row>12</xdr:row>
      <xdr:rowOff>67235</xdr:rowOff>
    </xdr:to>
    <xdr:sp macro="" textlink="">
      <xdr:nvSpPr>
        <xdr:cNvPr id="2" name="TextBox 1"/>
        <xdr:cNvSpPr txBox="1"/>
      </xdr:nvSpPr>
      <xdr:spPr>
        <a:xfrm>
          <a:off x="9913586382" y="3305735"/>
          <a:ext cx="3249705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(عربي - اجنبي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212777</xdr:colOff>
      <xdr:row>42</xdr:row>
      <xdr:rowOff>110289</xdr:rowOff>
    </xdr:from>
    <xdr:ext cx="184730" cy="264560"/>
    <xdr:sp macro="" textlink="">
      <xdr:nvSpPr>
        <xdr:cNvPr id="3" name="TextBox 2"/>
        <xdr:cNvSpPr txBox="1"/>
      </xdr:nvSpPr>
      <xdr:spPr>
        <a:xfrm>
          <a:off x="10020052888" y="812131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1</xdr:col>
      <xdr:colOff>511344</xdr:colOff>
      <xdr:row>17</xdr:row>
      <xdr:rowOff>160420</xdr:rowOff>
    </xdr:from>
    <xdr:to>
      <xdr:col>8</xdr:col>
      <xdr:colOff>601581</xdr:colOff>
      <xdr:row>32</xdr:row>
      <xdr:rowOff>140369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401055</xdr:colOff>
      <xdr:row>33</xdr:row>
      <xdr:rowOff>80210</xdr:rowOff>
    </xdr:from>
    <xdr:to>
      <xdr:col>8</xdr:col>
      <xdr:colOff>611608</xdr:colOff>
      <xdr:row>48</xdr:row>
      <xdr:rowOff>160421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100263</xdr:colOff>
      <xdr:row>30</xdr:row>
      <xdr:rowOff>130342</xdr:rowOff>
    </xdr:from>
    <xdr:ext cx="451184" cy="280736"/>
    <xdr:sp macro="" textlink="">
      <xdr:nvSpPr>
        <xdr:cNvPr id="2" name="TextBox 1"/>
        <xdr:cNvSpPr txBox="1"/>
      </xdr:nvSpPr>
      <xdr:spPr>
        <a:xfrm>
          <a:off x="10021011869" y="5865395"/>
          <a:ext cx="451184" cy="280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r>
            <a:rPr lang="ar-IQ" sz="1100"/>
            <a:t>السنة</a:t>
          </a:r>
          <a:endParaRPr lang="en-US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21</xdr:row>
      <xdr:rowOff>64294</xdr:rowOff>
    </xdr:from>
    <xdr:to>
      <xdr:col>5</xdr:col>
      <xdr:colOff>380999</xdr:colOff>
      <xdr:row>22</xdr:row>
      <xdr:rowOff>47625</xdr:rowOff>
    </xdr:to>
    <xdr:sp macro="" textlink="">
      <xdr:nvSpPr>
        <xdr:cNvPr id="2" name="TextBox 1"/>
        <xdr:cNvSpPr txBox="1"/>
      </xdr:nvSpPr>
      <xdr:spPr>
        <a:xfrm>
          <a:off x="9941456813" y="5112544"/>
          <a:ext cx="4529137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الصفرية (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ذاتي -عربي - اجنبي -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حكم محلي)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30107</xdr:colOff>
      <xdr:row>11</xdr:row>
      <xdr:rowOff>68099</xdr:rowOff>
    </xdr:from>
    <xdr:to>
      <xdr:col>6</xdr:col>
      <xdr:colOff>591207</xdr:colOff>
      <xdr:row>12</xdr:row>
      <xdr:rowOff>65690</xdr:rowOff>
    </xdr:to>
    <xdr:sp macro="" textlink="">
      <xdr:nvSpPr>
        <xdr:cNvPr id="2" name="TextBox 1"/>
        <xdr:cNvSpPr txBox="1"/>
      </xdr:nvSpPr>
      <xdr:spPr>
        <a:xfrm>
          <a:off x="10043149051" y="3571547"/>
          <a:ext cx="4403945" cy="271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 الصفرية (   حكم المحلي - عربي - اجنبي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30109</xdr:colOff>
      <xdr:row>11</xdr:row>
      <xdr:rowOff>68099</xdr:rowOff>
    </xdr:from>
    <xdr:to>
      <xdr:col>7</xdr:col>
      <xdr:colOff>503620</xdr:colOff>
      <xdr:row>12</xdr:row>
      <xdr:rowOff>131379</xdr:rowOff>
    </xdr:to>
    <xdr:sp macro="" textlink="">
      <xdr:nvSpPr>
        <xdr:cNvPr id="2" name="TextBox 1"/>
        <xdr:cNvSpPr txBox="1"/>
      </xdr:nvSpPr>
      <xdr:spPr>
        <a:xfrm>
          <a:off x="10042076121" y="2334392"/>
          <a:ext cx="4020753" cy="336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( ذاتي - عربي - اجنبي 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12</xdr:row>
      <xdr:rowOff>47625</xdr:rowOff>
    </xdr:from>
    <xdr:to>
      <xdr:col>4</xdr:col>
      <xdr:colOff>0</xdr:colOff>
      <xdr:row>13</xdr:row>
      <xdr:rowOff>228600</xdr:rowOff>
    </xdr:to>
    <xdr:sp macro="" textlink="">
      <xdr:nvSpPr>
        <xdr:cNvPr id="2" name="TextBox 1"/>
        <xdr:cNvSpPr txBox="1"/>
      </xdr:nvSpPr>
      <xdr:spPr>
        <a:xfrm>
          <a:off x="9986486250" y="2943225"/>
          <a:ext cx="3905249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(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ذاتي -عربي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</xdr:row>
      <xdr:rowOff>28575</xdr:rowOff>
    </xdr:from>
    <xdr:to>
      <xdr:col>3</xdr:col>
      <xdr:colOff>1076324</xdr:colOff>
      <xdr:row>10</xdr:row>
      <xdr:rowOff>257175</xdr:rowOff>
    </xdr:to>
    <xdr:sp macro="" textlink="">
      <xdr:nvSpPr>
        <xdr:cNvPr id="2" name="TextBox 1"/>
        <xdr:cNvSpPr txBox="1"/>
      </xdr:nvSpPr>
      <xdr:spPr>
        <a:xfrm>
          <a:off x="9983876401" y="2286000"/>
          <a:ext cx="37242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 (ذاتي - عربي - اجنبي -  حكم محلي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37599</xdr:colOff>
      <xdr:row>11</xdr:row>
      <xdr:rowOff>0</xdr:rowOff>
    </xdr:from>
    <xdr:to>
      <xdr:col>5</xdr:col>
      <xdr:colOff>96320</xdr:colOff>
      <xdr:row>12</xdr:row>
      <xdr:rowOff>12533</xdr:rowOff>
    </xdr:to>
    <xdr:sp macro="" textlink="">
      <xdr:nvSpPr>
        <xdr:cNvPr id="2" name="TextBox 1"/>
        <xdr:cNvSpPr txBox="1"/>
      </xdr:nvSpPr>
      <xdr:spPr>
        <a:xfrm>
          <a:off x="9993094888" y="4002640"/>
          <a:ext cx="4157682" cy="290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/>
            <a:t>-</a:t>
          </a:r>
          <a:r>
            <a:rPr lang="ar-SA" sz="1100" b="1" baseline="0"/>
            <a:t> تم حذف </a:t>
          </a:r>
          <a:r>
            <a:rPr lang="ar-IQ" sz="1100" b="1" baseline="0"/>
            <a:t>الاعمدة </a:t>
          </a:r>
          <a:r>
            <a:rPr lang="ar-SA" sz="1100" b="1" baseline="0"/>
            <a:t>الصفرية (</a:t>
          </a:r>
          <a:r>
            <a:rPr lang="ar-IQ" sz="1100" b="1" baseline="0"/>
            <a:t> ذاتي - عربي - اجنبي - حكم محلي</a:t>
          </a:r>
          <a:r>
            <a:rPr lang="ar-SA" sz="1100" b="1" baseline="0"/>
            <a:t>) </a:t>
          </a:r>
          <a:endParaRPr lang="en-US" sz="1100" b="1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266702</xdr:colOff>
      <xdr:row>11</xdr:row>
      <xdr:rowOff>1</xdr:rowOff>
    </xdr:from>
    <xdr:to>
      <xdr:col>5</xdr:col>
      <xdr:colOff>66675</xdr:colOff>
      <xdr:row>11</xdr:row>
      <xdr:rowOff>323851</xdr:rowOff>
    </xdr:to>
    <xdr:sp macro="" textlink="">
      <xdr:nvSpPr>
        <xdr:cNvPr id="2" name="TextBox 1"/>
        <xdr:cNvSpPr txBox="1"/>
      </xdr:nvSpPr>
      <xdr:spPr>
        <a:xfrm>
          <a:off x="9985571850" y="3600451"/>
          <a:ext cx="350519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ذاتي - 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57150</xdr:rowOff>
    </xdr:from>
    <xdr:to>
      <xdr:col>4</xdr:col>
      <xdr:colOff>209550</xdr:colOff>
      <xdr:row>12</xdr:row>
      <xdr:rowOff>19050</xdr:rowOff>
    </xdr:to>
    <xdr:sp macro="" textlink="">
      <xdr:nvSpPr>
        <xdr:cNvPr id="2" name="TextBox 1"/>
        <xdr:cNvSpPr txBox="1"/>
      </xdr:nvSpPr>
      <xdr:spPr>
        <a:xfrm>
          <a:off x="9991629750" y="3648075"/>
          <a:ext cx="3257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لل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حكم محلي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47625</xdr:rowOff>
    </xdr:from>
    <xdr:to>
      <xdr:col>6</xdr:col>
      <xdr:colOff>1</xdr:colOff>
      <xdr:row>10</xdr:row>
      <xdr:rowOff>209550</xdr:rowOff>
    </xdr:to>
    <xdr:sp macro="" textlink="">
      <xdr:nvSpPr>
        <xdr:cNvPr id="2" name="TextBox 1"/>
        <xdr:cNvSpPr txBox="1"/>
      </xdr:nvSpPr>
      <xdr:spPr>
        <a:xfrm>
          <a:off x="9983447774" y="2600325"/>
          <a:ext cx="577215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 ذاتي - عربي - أجنبي - حكم محلي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7</xdr:row>
      <xdr:rowOff>0</xdr:rowOff>
    </xdr:from>
    <xdr:to>
      <xdr:col>7</xdr:col>
      <xdr:colOff>530165</xdr:colOff>
      <xdr:row>7</xdr:row>
      <xdr:rowOff>314504</xdr:rowOff>
    </xdr:to>
    <xdr:sp macro="" textlink="">
      <xdr:nvSpPr>
        <xdr:cNvPr id="2" name="TextBox 1"/>
        <xdr:cNvSpPr txBox="1"/>
      </xdr:nvSpPr>
      <xdr:spPr>
        <a:xfrm>
          <a:off x="10007800684" y="2219505"/>
          <a:ext cx="4671561" cy="314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 ذاتي -عربي - اجنبي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0.45472</cdr:x>
      <cdr:y>0.05409</cdr:y>
    </cdr:from>
    <cdr:to>
      <cdr:x>0.62679</cdr:x>
      <cdr:y>0.38743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16342" y="1483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0.46981</cdr:x>
      <cdr:y>0.07968</cdr:y>
    </cdr:from>
    <cdr:to>
      <cdr:x>0.64189</cdr:x>
      <cdr:y>0.41301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96552" y="2185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</cdr:x>
      <cdr:y>0.09064</cdr:y>
    </cdr:from>
    <cdr:to>
      <cdr:x>0.57208</cdr:x>
      <cdr:y>0.42398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25579" y="2486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0.69456</cdr:x>
      <cdr:y>0.10892</cdr:y>
    </cdr:from>
    <cdr:to>
      <cdr:x>0.87585</cdr:x>
      <cdr:y>0.70325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28739" y="268648"/>
          <a:ext cx="868841" cy="146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0.39811</cdr:x>
      <cdr:y>0.06392</cdr:y>
    </cdr:from>
    <cdr:to>
      <cdr:x>0.57019</cdr:x>
      <cdr:y>0.3174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15552" y="23060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0.46415</cdr:x>
      <cdr:y>0.1473</cdr:y>
    </cdr:from>
    <cdr:to>
      <cdr:x>0.63623</cdr:x>
      <cdr:y>0.40078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466473" y="5313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0.49811</cdr:x>
      <cdr:y>0.0945</cdr:y>
    </cdr:from>
    <cdr:to>
      <cdr:x>0.67019</cdr:x>
      <cdr:y>0.34797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646947" y="3408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0.51132</cdr:x>
      <cdr:y>0.07504</cdr:y>
    </cdr:from>
    <cdr:to>
      <cdr:x>0.6834</cdr:x>
      <cdr:y>0.32852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717131" y="27071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0.49245</cdr:x>
      <cdr:y>0.13341</cdr:y>
    </cdr:from>
    <cdr:to>
      <cdr:x>0.66453</cdr:x>
      <cdr:y>0.38688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616868" y="4812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0.09756</cdr:y>
    </cdr:from>
    <cdr:to>
      <cdr:x>1</cdr:x>
      <cdr:y>0.21084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0" y="240632"/>
          <a:ext cx="4792579" cy="279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ar-IQ" sz="1100"/>
            <a:t>شكل 1 المؤشرات الرئيسة</a:t>
          </a:r>
          <a:r>
            <a:rPr lang="ar-IQ" sz="1100" baseline="0"/>
            <a:t> لعدد  مقاولات الابنية والانشاءات في القطاع العام للفترة 2010-2020 </a:t>
          </a:r>
          <a:endParaRPr lang="en-GB" sz="1100"/>
        </a:p>
      </cdr:txBody>
    </cdr:sp>
  </cdr:relSizeAnchor>
  <cdr:relSizeAnchor xmlns:cdr="http://schemas.openxmlformats.org/drawingml/2006/chartDrawing">
    <cdr:from>
      <cdr:x>4.17312E-7</cdr:x>
      <cdr:y>0.10569</cdr:y>
    </cdr:from>
    <cdr:to>
      <cdr:x>0.06067</cdr:x>
      <cdr:y>0.16667</cdr:y>
    </cdr:to>
    <cdr:sp macro="" textlink="">
      <cdr:nvSpPr>
        <cdr:cNvPr id="12" name="TextBox 11"/>
        <cdr:cNvSpPr txBox="1"/>
      </cdr:nvSpPr>
      <cdr:spPr>
        <a:xfrm xmlns:a="http://schemas.openxmlformats.org/drawingml/2006/main" flipV="1">
          <a:off x="2" y="260685"/>
          <a:ext cx="290763" cy="150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4.17312E-7</cdr:x>
      <cdr:y>0.06504</cdr:y>
    </cdr:from>
    <cdr:to>
      <cdr:x>0.10879</cdr:x>
      <cdr:y>0.15447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2" y="160423"/>
          <a:ext cx="521368" cy="220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4.17312E-7</cdr:x>
      <cdr:y>0.10976</cdr:y>
    </cdr:from>
    <cdr:to>
      <cdr:x>0.08368</cdr:x>
      <cdr:y>0.20732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2" y="270712"/>
          <a:ext cx="401053" cy="240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العدد</a:t>
          </a:r>
          <a:endParaRPr lang="en-US" sz="1100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28575</xdr:rowOff>
    </xdr:from>
    <xdr:to>
      <xdr:col>5</xdr:col>
      <xdr:colOff>866882</xdr:colOff>
      <xdr:row>11</xdr:row>
      <xdr:rowOff>117725</xdr:rowOff>
    </xdr:to>
    <xdr:sp macro="" textlink="">
      <xdr:nvSpPr>
        <xdr:cNvPr id="2" name="TextBox 1"/>
        <xdr:cNvSpPr txBox="1"/>
      </xdr:nvSpPr>
      <xdr:spPr>
        <a:xfrm>
          <a:off x="9991403933" y="3603126"/>
          <a:ext cx="6347610" cy="367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- تم حذف الاعمدة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الصفرية (  ميزانية  دولة -- عربي - اجنبي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0.07484</cdr:x>
      <cdr:y>0.14462</cdr:y>
    </cdr:from>
    <cdr:to>
      <cdr:x>0.45102</cdr:x>
      <cdr:y>0.22769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7681" y="529252"/>
          <a:ext cx="1848136" cy="304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شكل 2 عدد مقاولات الابنية والانشاءات</a:t>
          </a:r>
          <a:r>
            <a:rPr lang="ar-IQ" sz="1100" baseline="0"/>
            <a:t> في القطاع العام على مستوى المحافظات لسنة 2020</a:t>
          </a:r>
          <a:endParaRPr lang="en-GB" sz="1100"/>
        </a:p>
      </cdr:txBody>
    </cdr:sp>
  </cdr:relSizeAnchor>
  <cdr:relSizeAnchor xmlns:cdr="http://schemas.openxmlformats.org/drawingml/2006/chartDrawing">
    <cdr:from>
      <cdr:x>0.10816</cdr:x>
      <cdr:y>0.20548</cdr:y>
    </cdr:from>
    <cdr:to>
      <cdr:x>0.23674</cdr:x>
      <cdr:y>0.29863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1397" y="751974"/>
          <a:ext cx="631658" cy="340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  <cdr:relSizeAnchor xmlns:cdr="http://schemas.openxmlformats.org/drawingml/2006/chartDrawing">
    <cdr:from>
      <cdr:x>0.0898</cdr:x>
      <cdr:y>0.23288</cdr:y>
    </cdr:from>
    <cdr:to>
      <cdr:x>0.17755</cdr:x>
      <cdr:y>0.28767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1160" y="852237"/>
          <a:ext cx="431132" cy="200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/>
        <a:p xmlns:a="http://schemas.openxmlformats.org/drawingml/2006/main">
          <a:r>
            <a:rPr lang="ar-IQ" sz="1100"/>
            <a:t>العدد</a:t>
          </a:r>
        </a:p>
      </cdr:txBody>
    </cdr:sp>
  </cdr:relSizeAnchor>
  <cdr:relSizeAnchor xmlns:cdr="http://schemas.openxmlformats.org/drawingml/2006/chartDrawing">
    <cdr:from>
      <cdr:x>0.38163</cdr:x>
      <cdr:y>0.92055</cdr:y>
    </cdr:from>
    <cdr:to>
      <cdr:x>0.53878</cdr:x>
      <cdr:y>0.96438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74924" y="3368843"/>
          <a:ext cx="772025" cy="160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/>
        <a:p xmlns:a="http://schemas.openxmlformats.org/drawingml/2006/main">
          <a:r>
            <a:rPr lang="ar-IQ" sz="1100"/>
            <a:t>المحافظة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606240</xdr:colOff>
      <xdr:row>31</xdr:row>
      <xdr:rowOff>85725</xdr:rowOff>
    </xdr:from>
    <xdr:ext cx="184731" cy="264560"/>
    <xdr:sp macro="" textlink="">
      <xdr:nvSpPr>
        <xdr:cNvPr id="4" name="TextBox 3"/>
        <xdr:cNvSpPr txBox="1"/>
      </xdr:nvSpPr>
      <xdr:spPr>
        <a:xfrm>
          <a:off x="152933004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ar-IQ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10</xdr:row>
      <xdr:rowOff>161926</xdr:rowOff>
    </xdr:from>
    <xdr:to>
      <xdr:col>9</xdr:col>
      <xdr:colOff>114300</xdr:colOff>
      <xdr:row>11</xdr:row>
      <xdr:rowOff>76200</xdr:rowOff>
    </xdr:to>
    <xdr:sp macro="" textlink="">
      <xdr:nvSpPr>
        <xdr:cNvPr id="2" name="TextBox 1"/>
        <xdr:cNvSpPr txBox="1"/>
      </xdr:nvSpPr>
      <xdr:spPr>
        <a:xfrm>
          <a:off x="9982638150" y="3143251"/>
          <a:ext cx="5762626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ملاحظة : لا تتوفر بيانات للابنية السكنية حسب المحافظات لسنة 2020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66672</xdr:colOff>
      <xdr:row>9</xdr:row>
      <xdr:rowOff>9525</xdr:rowOff>
    </xdr:from>
    <xdr:to>
      <xdr:col>10</xdr:col>
      <xdr:colOff>1628775</xdr:colOff>
      <xdr:row>9</xdr:row>
      <xdr:rowOff>361950</xdr:rowOff>
    </xdr:to>
    <xdr:sp macro="" textlink="">
      <xdr:nvSpPr>
        <xdr:cNvPr id="2" name="TextBox 1"/>
        <xdr:cNvSpPr txBox="1"/>
      </xdr:nvSpPr>
      <xdr:spPr>
        <a:xfrm>
          <a:off x="9979513950" y="2933700"/>
          <a:ext cx="9848853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ملاحظة : لا تتوفر بيانات للابنية السكنية المحالة في القطاع العام حسب الوزارة لسنة 2020.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18</xdr:row>
      <xdr:rowOff>152399</xdr:rowOff>
    </xdr:from>
    <xdr:to>
      <xdr:col>5</xdr:col>
      <xdr:colOff>609600</xdr:colOff>
      <xdr:row>19</xdr:row>
      <xdr:rowOff>76199</xdr:rowOff>
    </xdr:to>
    <xdr:sp macro="" textlink="">
      <xdr:nvSpPr>
        <xdr:cNvPr id="3" name="TextBox 2"/>
        <xdr:cNvSpPr txBox="1"/>
      </xdr:nvSpPr>
      <xdr:spPr>
        <a:xfrm>
          <a:off x="9983657325" y="5076824"/>
          <a:ext cx="3086099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61059</xdr:colOff>
      <xdr:row>19</xdr:row>
      <xdr:rowOff>85480</xdr:rowOff>
    </xdr:from>
    <xdr:to>
      <xdr:col>9</xdr:col>
      <xdr:colOff>339397</xdr:colOff>
      <xdr:row>20</xdr:row>
      <xdr:rowOff>158750</xdr:rowOff>
    </xdr:to>
    <xdr:sp macro="" textlink="">
      <xdr:nvSpPr>
        <xdr:cNvPr id="2" name="TextBox 2"/>
        <xdr:cNvSpPr txBox="1"/>
      </xdr:nvSpPr>
      <xdr:spPr>
        <a:xfrm>
          <a:off x="10042240345" y="5975652"/>
          <a:ext cx="2030062" cy="36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SA" sz="1200" b="1" baseline="0"/>
            <a:t> </a:t>
          </a:r>
          <a:endParaRPr 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rightToLeft="1" view="pageBreakPreview" zoomScaleSheetLayoutView="100" workbookViewId="0">
      <selection activeCell="B23" sqref="B23"/>
    </sheetView>
  </sheetViews>
  <sheetFormatPr defaultRowHeight="21.95" customHeight="1"/>
  <cols>
    <col min="1" max="1" width="2.7109375" style="28" customWidth="1"/>
    <col min="2" max="2" width="31.28515625" style="80" bestFit="1" customWidth="1"/>
    <col min="3" max="3" width="7.85546875" style="28" bestFit="1" customWidth="1"/>
    <col min="4" max="4" width="18.7109375" style="28" bestFit="1" customWidth="1"/>
    <col min="5" max="5" width="7.85546875" style="28" bestFit="1" customWidth="1"/>
    <col min="6" max="6" width="19" style="28" customWidth="1"/>
    <col min="7" max="16384" width="9.140625" style="28"/>
  </cols>
  <sheetData>
    <row r="3" spans="2:7" ht="30.75" customHeight="1"/>
    <row r="4" spans="2:7" ht="18">
      <c r="B4" s="584" t="s">
        <v>54</v>
      </c>
      <c r="C4" s="584"/>
      <c r="D4" s="584"/>
      <c r="E4" s="584"/>
      <c r="F4" s="584"/>
    </row>
    <row r="5" spans="2:7" ht="21.95" customHeight="1" thickBot="1">
      <c r="B5" s="585" t="s">
        <v>65</v>
      </c>
      <c r="C5" s="585"/>
      <c r="D5" s="62"/>
      <c r="E5" s="586" t="s">
        <v>42</v>
      </c>
      <c r="F5" s="586"/>
      <c r="G5" s="56"/>
    </row>
    <row r="6" spans="2:7" ht="21.95" customHeight="1" thickTop="1">
      <c r="B6" s="587" t="s">
        <v>13</v>
      </c>
      <c r="C6" s="589" t="s">
        <v>40</v>
      </c>
      <c r="D6" s="589"/>
      <c r="E6" s="589" t="s">
        <v>0</v>
      </c>
      <c r="F6" s="589"/>
      <c r="G6" s="56"/>
    </row>
    <row r="7" spans="2:7" ht="21.95" customHeight="1" thickBot="1">
      <c r="B7" s="588"/>
      <c r="C7" s="109" t="s">
        <v>8</v>
      </c>
      <c r="D7" s="109" t="s">
        <v>9</v>
      </c>
      <c r="E7" s="109" t="s">
        <v>8</v>
      </c>
      <c r="F7" s="109" t="s">
        <v>9</v>
      </c>
      <c r="G7" s="56"/>
    </row>
    <row r="8" spans="2:7" ht="16.5" customHeight="1">
      <c r="B8" s="95" t="s">
        <v>17</v>
      </c>
      <c r="C8" s="103">
        <v>1</v>
      </c>
      <c r="D8" s="104">
        <v>901900</v>
      </c>
      <c r="E8" s="103">
        <v>1</v>
      </c>
      <c r="F8" s="104">
        <v>901900</v>
      </c>
      <c r="G8" s="56"/>
    </row>
    <row r="9" spans="2:7" ht="16.5" customHeight="1">
      <c r="B9" s="93" t="s">
        <v>26</v>
      </c>
      <c r="C9" s="101">
        <v>17</v>
      </c>
      <c r="D9" s="99">
        <v>207621217</v>
      </c>
      <c r="E9" s="101">
        <v>17</v>
      </c>
      <c r="F9" s="99">
        <v>207621217</v>
      </c>
      <c r="G9" s="56"/>
    </row>
    <row r="10" spans="2:7" ht="16.5" customHeight="1">
      <c r="B10" s="95" t="s">
        <v>52</v>
      </c>
      <c r="C10" s="97">
        <v>1</v>
      </c>
      <c r="D10" s="97">
        <v>1217969</v>
      </c>
      <c r="E10" s="97">
        <v>1</v>
      </c>
      <c r="F10" s="97">
        <v>1217969</v>
      </c>
      <c r="G10" s="56"/>
    </row>
    <row r="11" spans="2:7" ht="16.5" customHeight="1" thickBot="1">
      <c r="B11" s="93" t="s">
        <v>23</v>
      </c>
      <c r="C11" s="101">
        <v>1</v>
      </c>
      <c r="D11" s="99">
        <v>2578850</v>
      </c>
      <c r="E11" s="101">
        <v>1</v>
      </c>
      <c r="F11" s="99">
        <v>2578850</v>
      </c>
      <c r="G11" s="56"/>
    </row>
    <row r="12" spans="2:7" ht="16.5" customHeight="1" thickBot="1">
      <c r="B12" s="98" t="s">
        <v>0</v>
      </c>
      <c r="C12" s="105">
        <f>SUM(C8:C11)</f>
        <v>20</v>
      </c>
      <c r="D12" s="106">
        <f>SUM(D8:D11)</f>
        <v>212319936</v>
      </c>
      <c r="E12" s="105">
        <f>SUM(E8:E11)</f>
        <v>20</v>
      </c>
      <c r="F12" s="106">
        <f>SUM(F8:F11)</f>
        <v>212319936</v>
      </c>
      <c r="G12" s="56"/>
    </row>
    <row r="13" spans="2:7" ht="21.95" customHeight="1" thickTop="1">
      <c r="B13" s="107"/>
      <c r="C13" s="102"/>
      <c r="D13" s="102"/>
      <c r="E13" s="102"/>
      <c r="F13" s="102"/>
      <c r="G13" s="56"/>
    </row>
    <row r="14" spans="2:7" ht="21.95" customHeight="1">
      <c r="B14" s="107"/>
      <c r="C14" s="102"/>
      <c r="D14" s="102"/>
      <c r="E14" s="102"/>
      <c r="F14" s="102"/>
      <c r="G14" s="56"/>
    </row>
    <row r="15" spans="2:7" ht="21.95" customHeight="1">
      <c r="B15" s="86"/>
      <c r="C15" s="56"/>
      <c r="D15" s="56"/>
      <c r="E15" s="56"/>
      <c r="F15" s="56"/>
      <c r="G15" s="56"/>
    </row>
    <row r="23" spans="5:6" ht="21.95" customHeight="1">
      <c r="F23" s="41"/>
    </row>
    <row r="24" spans="5:6" ht="21.95" customHeight="1">
      <c r="E24" s="41"/>
    </row>
  </sheetData>
  <mergeCells count="6">
    <mergeCell ref="B4:F4"/>
    <mergeCell ref="B5:C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"/>
  <sheetViews>
    <sheetView rightToLeft="1" view="pageBreakPreview" zoomScale="89" zoomScaleSheetLayoutView="89" workbookViewId="0">
      <selection activeCell="D24" sqref="D24"/>
    </sheetView>
  </sheetViews>
  <sheetFormatPr defaultRowHeight="21.95" customHeight="1"/>
  <cols>
    <col min="1" max="1" width="5" customWidth="1"/>
    <col min="2" max="2" width="26.28515625" style="76" customWidth="1"/>
    <col min="3" max="3" width="8" bestFit="1" customWidth="1"/>
    <col min="4" max="4" width="14.140625" customWidth="1"/>
    <col min="5" max="5" width="8.42578125" customWidth="1"/>
    <col min="6" max="6" width="15.7109375" customWidth="1"/>
    <col min="7" max="7" width="8" bestFit="1" customWidth="1"/>
    <col min="8" max="8" width="15.7109375" customWidth="1"/>
    <col min="9" max="9" width="8.85546875" customWidth="1"/>
    <col min="10" max="10" width="15.7109375" customWidth="1"/>
    <col min="11" max="11" width="6.85546875" customWidth="1"/>
    <col min="12" max="12" width="16.85546875" customWidth="1"/>
  </cols>
  <sheetData>
    <row r="3" spans="1:13" ht="21.95" customHeight="1">
      <c r="B3" s="584" t="s">
        <v>172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3" ht="21.95" customHeight="1" thickBot="1">
      <c r="B4" s="83" t="s">
        <v>47</v>
      </c>
      <c r="C4" s="62"/>
      <c r="D4" s="110"/>
      <c r="E4" s="55"/>
      <c r="F4" s="21"/>
      <c r="G4" s="55"/>
      <c r="H4" s="21"/>
      <c r="I4" s="55"/>
      <c r="J4" s="55"/>
      <c r="K4" s="621" t="s">
        <v>42</v>
      </c>
      <c r="L4" s="621"/>
    </row>
    <row r="5" spans="1:13" ht="21.95" customHeight="1" thickTop="1">
      <c r="B5" s="266" t="s">
        <v>13</v>
      </c>
      <c r="C5" s="620" t="s">
        <v>33</v>
      </c>
      <c r="D5" s="620"/>
      <c r="E5" s="620" t="s">
        <v>34</v>
      </c>
      <c r="F5" s="620"/>
      <c r="G5" s="620" t="s">
        <v>117</v>
      </c>
      <c r="H5" s="620"/>
      <c r="I5" s="620" t="s">
        <v>35</v>
      </c>
      <c r="J5" s="620"/>
      <c r="K5" s="620" t="s">
        <v>0</v>
      </c>
      <c r="L5" s="620"/>
    </row>
    <row r="6" spans="1:13" ht="21.95" customHeight="1" thickBot="1">
      <c r="B6" s="486"/>
      <c r="C6" s="492" t="s">
        <v>8</v>
      </c>
      <c r="D6" s="493" t="s">
        <v>9</v>
      </c>
      <c r="E6" s="492" t="s">
        <v>8</v>
      </c>
      <c r="F6" s="493" t="s">
        <v>9</v>
      </c>
      <c r="G6" s="492" t="s">
        <v>8</v>
      </c>
      <c r="H6" s="493" t="s">
        <v>9</v>
      </c>
      <c r="I6" s="492" t="s">
        <v>8</v>
      </c>
      <c r="J6" s="493" t="s">
        <v>9</v>
      </c>
      <c r="K6" s="492" t="s">
        <v>8</v>
      </c>
      <c r="L6" s="493" t="s">
        <v>9</v>
      </c>
    </row>
    <row r="7" spans="1:13" ht="16.5" customHeight="1" thickTop="1">
      <c r="A7" s="15"/>
      <c r="B7" s="345" t="s">
        <v>80</v>
      </c>
      <c r="C7" s="326">
        <v>0</v>
      </c>
      <c r="D7" s="326">
        <v>0</v>
      </c>
      <c r="E7" s="326">
        <v>1</v>
      </c>
      <c r="F7" s="326">
        <v>6340590</v>
      </c>
      <c r="G7" s="326">
        <v>0</v>
      </c>
      <c r="H7" s="326">
        <v>0</v>
      </c>
      <c r="I7" s="326">
        <v>0</v>
      </c>
      <c r="J7" s="326">
        <v>0</v>
      </c>
      <c r="K7" s="326">
        <v>1</v>
      </c>
      <c r="L7" s="326">
        <v>6340590</v>
      </c>
      <c r="M7" s="15"/>
    </row>
    <row r="8" spans="1:13" ht="16.5" customHeight="1">
      <c r="A8" s="15"/>
      <c r="B8" s="346" t="s">
        <v>81</v>
      </c>
      <c r="C8" s="347">
        <v>0</v>
      </c>
      <c r="D8" s="348">
        <v>0</v>
      </c>
      <c r="E8" s="347">
        <v>4</v>
      </c>
      <c r="F8" s="348">
        <v>4130450</v>
      </c>
      <c r="G8" s="347">
        <v>1</v>
      </c>
      <c r="H8" s="348">
        <v>11445</v>
      </c>
      <c r="I8" s="347">
        <v>11</v>
      </c>
      <c r="J8" s="348">
        <v>10932105</v>
      </c>
      <c r="K8" s="347">
        <v>16</v>
      </c>
      <c r="L8" s="348">
        <v>15074000</v>
      </c>
      <c r="M8" s="15"/>
    </row>
    <row r="9" spans="1:13" ht="16.5" customHeight="1">
      <c r="B9" s="345" t="s">
        <v>17</v>
      </c>
      <c r="C9" s="326">
        <v>3</v>
      </c>
      <c r="D9" s="326">
        <v>1985280</v>
      </c>
      <c r="E9" s="326">
        <v>0</v>
      </c>
      <c r="F9" s="326">
        <v>0</v>
      </c>
      <c r="G9" s="326">
        <v>1</v>
      </c>
      <c r="H9" s="326">
        <v>19211910</v>
      </c>
      <c r="I9" s="326">
        <v>2</v>
      </c>
      <c r="J9" s="326">
        <v>3167307</v>
      </c>
      <c r="K9" s="326">
        <v>6</v>
      </c>
      <c r="L9" s="326">
        <v>24364497</v>
      </c>
    </row>
    <row r="10" spans="1:13" ht="16.5" customHeight="1">
      <c r="A10" s="15"/>
      <c r="B10" s="346" t="s">
        <v>170</v>
      </c>
      <c r="C10" s="347">
        <v>0</v>
      </c>
      <c r="D10" s="348">
        <v>0</v>
      </c>
      <c r="E10" s="347">
        <v>17</v>
      </c>
      <c r="F10" s="348">
        <v>1038601884</v>
      </c>
      <c r="G10" s="347">
        <v>0</v>
      </c>
      <c r="H10" s="348">
        <v>0</v>
      </c>
      <c r="I10" s="347">
        <v>0</v>
      </c>
      <c r="J10" s="348">
        <v>0</v>
      </c>
      <c r="K10" s="347">
        <v>17</v>
      </c>
      <c r="L10" s="348">
        <v>1038601884</v>
      </c>
      <c r="M10" s="15"/>
    </row>
    <row r="11" spans="1:13" s="153" customFormat="1" ht="16.5" customHeight="1">
      <c r="A11" s="15"/>
      <c r="B11" s="345" t="s">
        <v>146</v>
      </c>
      <c r="C11" s="326">
        <v>0</v>
      </c>
      <c r="D11" s="326">
        <v>0</v>
      </c>
      <c r="E11" s="326">
        <v>0</v>
      </c>
      <c r="F11" s="326">
        <v>0</v>
      </c>
      <c r="G11" s="326">
        <v>1</v>
      </c>
      <c r="H11" s="326">
        <v>5000000</v>
      </c>
      <c r="I11" s="326">
        <v>0</v>
      </c>
      <c r="J11" s="326">
        <v>0</v>
      </c>
      <c r="K11" s="326">
        <v>1</v>
      </c>
      <c r="L11" s="326">
        <v>5000000</v>
      </c>
      <c r="M11" s="15"/>
    </row>
    <row r="12" spans="1:13" s="153" customFormat="1" ht="16.5" customHeight="1">
      <c r="A12" s="15"/>
      <c r="B12" s="437" t="s">
        <v>135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1</v>
      </c>
      <c r="J12" s="280">
        <v>7219375</v>
      </c>
      <c r="K12" s="280">
        <v>1</v>
      </c>
      <c r="L12" s="280">
        <v>7219375</v>
      </c>
      <c r="M12" s="15"/>
    </row>
    <row r="13" spans="1:13" s="15" customFormat="1" ht="16.5" customHeight="1">
      <c r="B13" s="447" t="s">
        <v>171</v>
      </c>
      <c r="C13" s="451">
        <v>0</v>
      </c>
      <c r="D13" s="342">
        <v>0</v>
      </c>
      <c r="E13" s="451">
        <v>1</v>
      </c>
      <c r="F13" s="342">
        <v>287142</v>
      </c>
      <c r="G13" s="451">
        <v>0</v>
      </c>
      <c r="H13" s="342">
        <v>0</v>
      </c>
      <c r="I13" s="451">
        <v>0</v>
      </c>
      <c r="J13" s="342">
        <v>0</v>
      </c>
      <c r="K13" s="451">
        <v>1</v>
      </c>
      <c r="L13" s="342">
        <v>287142</v>
      </c>
    </row>
    <row r="14" spans="1:13" s="153" customFormat="1" ht="16.5" customHeight="1">
      <c r="A14" s="15"/>
      <c r="B14" s="452" t="s">
        <v>24</v>
      </c>
      <c r="C14" s="453">
        <v>3</v>
      </c>
      <c r="D14" s="453">
        <v>1871866</v>
      </c>
      <c r="E14" s="453">
        <v>109</v>
      </c>
      <c r="F14" s="453">
        <v>286513319</v>
      </c>
      <c r="G14" s="453">
        <v>21</v>
      </c>
      <c r="H14" s="453">
        <v>23740844</v>
      </c>
      <c r="I14" s="453">
        <v>18</v>
      </c>
      <c r="J14" s="453">
        <v>40407804</v>
      </c>
      <c r="K14" s="453">
        <v>151</v>
      </c>
      <c r="L14" s="453">
        <v>352533833</v>
      </c>
      <c r="M14" s="15"/>
    </row>
    <row r="15" spans="1:13" s="15" customFormat="1" ht="16.5" customHeight="1">
      <c r="B15" s="448" t="s">
        <v>23</v>
      </c>
      <c r="C15" s="449">
        <v>0</v>
      </c>
      <c r="D15" s="450">
        <v>0</v>
      </c>
      <c r="E15" s="449">
        <v>10</v>
      </c>
      <c r="F15" s="450">
        <v>24604080</v>
      </c>
      <c r="G15" s="449">
        <v>14</v>
      </c>
      <c r="H15" s="450">
        <v>1029727</v>
      </c>
      <c r="I15" s="449">
        <v>0</v>
      </c>
      <c r="J15" s="450">
        <v>0</v>
      </c>
      <c r="K15" s="449">
        <v>24</v>
      </c>
      <c r="L15" s="450">
        <v>25633807</v>
      </c>
    </row>
    <row r="16" spans="1:13" s="15" customFormat="1" ht="16.5" customHeight="1" thickBot="1">
      <c r="B16" s="267" t="s">
        <v>25</v>
      </c>
      <c r="C16" s="374">
        <v>0</v>
      </c>
      <c r="D16" s="374">
        <v>0</v>
      </c>
      <c r="E16" s="374">
        <v>98</v>
      </c>
      <c r="F16" s="374">
        <v>57942012</v>
      </c>
      <c r="G16" s="374">
        <v>19</v>
      </c>
      <c r="H16" s="374">
        <v>41026440</v>
      </c>
      <c r="I16" s="374"/>
      <c r="J16" s="374">
        <v>0</v>
      </c>
      <c r="K16" s="374">
        <v>117</v>
      </c>
      <c r="L16" s="374">
        <v>98968452</v>
      </c>
    </row>
    <row r="17" spans="1:13" s="15" customFormat="1" ht="16.5" customHeight="1" thickBot="1">
      <c r="B17" s="455" t="s">
        <v>0</v>
      </c>
      <c r="C17" s="343">
        <f t="shared" ref="C17:L17" si="0">SUM(C7:C16)</f>
        <v>6</v>
      </c>
      <c r="D17" s="343">
        <f t="shared" si="0"/>
        <v>3857146</v>
      </c>
      <c r="E17" s="343">
        <f t="shared" si="0"/>
        <v>240</v>
      </c>
      <c r="F17" s="343">
        <f t="shared" si="0"/>
        <v>1418419477</v>
      </c>
      <c r="G17" s="343">
        <f t="shared" si="0"/>
        <v>57</v>
      </c>
      <c r="H17" s="343">
        <f t="shared" si="0"/>
        <v>90020366</v>
      </c>
      <c r="I17" s="343">
        <f t="shared" si="0"/>
        <v>32</v>
      </c>
      <c r="J17" s="343">
        <f t="shared" si="0"/>
        <v>61726591</v>
      </c>
      <c r="K17" s="343">
        <f t="shared" si="0"/>
        <v>335</v>
      </c>
      <c r="L17" s="343">
        <f t="shared" si="0"/>
        <v>1574023580</v>
      </c>
    </row>
    <row r="18" spans="1:13" s="15" customFormat="1" ht="16.5" customHeight="1" thickTop="1">
      <c r="B18" s="76"/>
      <c r="C18"/>
      <c r="D18"/>
      <c r="E18" s="8"/>
      <c r="F18"/>
      <c r="G18"/>
      <c r="H18"/>
      <c r="I18"/>
      <c r="J18"/>
      <c r="K18"/>
      <c r="L18"/>
    </row>
    <row r="19" spans="1:13" s="15" customFormat="1" ht="16.5" customHeight="1">
      <c r="B19" s="76"/>
      <c r="C19"/>
      <c r="D19"/>
      <c r="E19"/>
      <c r="F19" s="221"/>
      <c r="G19"/>
      <c r="H19"/>
      <c r="I19"/>
      <c r="J19"/>
      <c r="K19"/>
      <c r="L19" s="8"/>
    </row>
    <row r="20" spans="1:13" s="153" customFormat="1" ht="16.5" customHeight="1">
      <c r="A20" s="15"/>
      <c r="B20" s="76"/>
      <c r="C20"/>
      <c r="D20"/>
      <c r="E20"/>
      <c r="F20"/>
      <c r="G20"/>
      <c r="H20"/>
      <c r="I20"/>
      <c r="J20"/>
      <c r="K20"/>
      <c r="L20" s="8"/>
      <c r="M20" s="15"/>
    </row>
    <row r="21" spans="1:13" s="15" customFormat="1" ht="16.5" customHeight="1">
      <c r="B21" s="76"/>
      <c r="C21"/>
      <c r="D21"/>
      <c r="E21"/>
      <c r="F21"/>
      <c r="G21"/>
      <c r="H21"/>
      <c r="I21"/>
      <c r="J21"/>
      <c r="K21"/>
      <c r="L21"/>
    </row>
    <row r="22" spans="1:13" s="153" customFormat="1" ht="16.5" customHeight="1">
      <c r="A22" s="15"/>
      <c r="B22" s="76"/>
      <c r="C22"/>
      <c r="D22"/>
      <c r="E22"/>
      <c r="F22"/>
      <c r="G22"/>
      <c r="H22"/>
      <c r="I22"/>
      <c r="J22"/>
      <c r="K22"/>
      <c r="L22"/>
      <c r="M22" s="15"/>
    </row>
    <row r="23" spans="1:13" s="15" customFormat="1" ht="16.5" customHeight="1">
      <c r="B23" s="76"/>
      <c r="C23"/>
      <c r="D23"/>
      <c r="E23"/>
      <c r="F23"/>
      <c r="G23"/>
      <c r="H23"/>
      <c r="I23"/>
      <c r="J23"/>
      <c r="K23"/>
      <c r="L23"/>
    </row>
    <row r="24" spans="1:13" s="454" customFormat="1" ht="16.5" customHeight="1">
      <c r="A24" s="456"/>
      <c r="B24" s="76"/>
      <c r="C24"/>
      <c r="D24"/>
      <c r="E24"/>
      <c r="F24"/>
      <c r="G24"/>
      <c r="H24"/>
      <c r="I24"/>
      <c r="J24"/>
      <c r="K24"/>
      <c r="L24"/>
      <c r="M24" s="456"/>
    </row>
    <row r="25" spans="1:13" s="15" customFormat="1" ht="21.95" customHeight="1">
      <c r="A25" s="157"/>
      <c r="B25" s="76"/>
      <c r="C25"/>
      <c r="D25"/>
      <c r="E25"/>
      <c r="F25"/>
      <c r="G25"/>
      <c r="H25"/>
      <c r="I25"/>
      <c r="J25"/>
      <c r="K25"/>
      <c r="L25"/>
    </row>
  </sheetData>
  <mergeCells count="7">
    <mergeCell ref="B3:L3"/>
    <mergeCell ref="C5:D5"/>
    <mergeCell ref="E5:F5"/>
    <mergeCell ref="G5:H5"/>
    <mergeCell ref="I5:J5"/>
    <mergeCell ref="K4:L4"/>
    <mergeCell ref="K5:L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6" orientation="landscape" r:id="rId1"/>
  <headerFooter>
    <oddFooter>&amp;C&amp;14 11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rightToLeft="1" view="pageBreakPreview" zoomScale="86" zoomScaleSheetLayoutView="86" workbookViewId="0">
      <selection activeCell="E20" sqref="E20"/>
    </sheetView>
  </sheetViews>
  <sheetFormatPr defaultRowHeight="21.95" customHeight="1"/>
  <cols>
    <col min="1" max="1" width="4.28515625" style="28" customWidth="1"/>
    <col min="2" max="2" width="3.140625" style="28" customWidth="1"/>
    <col min="3" max="3" width="20.5703125" style="84" customWidth="1"/>
    <col min="4" max="4" width="8" style="26" customWidth="1"/>
    <col min="5" max="5" width="13" style="26" customWidth="1"/>
    <col min="6" max="6" width="0.140625" style="26" hidden="1" customWidth="1"/>
    <col min="7" max="7" width="12.85546875" style="26" customWidth="1"/>
    <col min="8" max="8" width="17" style="26" customWidth="1"/>
    <col min="9" max="9" width="0.28515625" style="26" hidden="1" customWidth="1"/>
    <col min="10" max="10" width="11.5703125" style="26" customWidth="1"/>
    <col min="11" max="11" width="15.7109375" style="26" customWidth="1"/>
    <col min="12" max="12" width="10" style="26" customWidth="1"/>
    <col min="13" max="13" width="20.7109375" style="26" customWidth="1"/>
    <col min="14" max="14" width="1.140625" style="26" hidden="1" customWidth="1"/>
    <col min="15" max="16384" width="9.140625" style="28"/>
  </cols>
  <sheetData>
    <row r="1" spans="1:21" ht="21.75" customHeight="1">
      <c r="C1" s="584" t="s">
        <v>168</v>
      </c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</row>
    <row r="2" spans="1:21" ht="21.75" customHeight="1" thickBot="1">
      <c r="C2" s="623" t="s">
        <v>203</v>
      </c>
      <c r="D2" s="623"/>
      <c r="E2" s="49"/>
      <c r="F2" s="49"/>
      <c r="G2" s="49"/>
      <c r="H2" s="49"/>
      <c r="I2" s="49"/>
      <c r="J2" s="49"/>
      <c r="K2" s="49"/>
      <c r="L2" s="49"/>
      <c r="M2" s="621" t="s">
        <v>43</v>
      </c>
      <c r="N2" s="621"/>
    </row>
    <row r="3" spans="1:21" ht="21.95" customHeight="1" thickTop="1">
      <c r="C3" s="614" t="s">
        <v>60</v>
      </c>
      <c r="D3" s="611" t="s">
        <v>56</v>
      </c>
      <c r="E3" s="611"/>
      <c r="F3" s="483"/>
      <c r="G3" s="620" t="s">
        <v>118</v>
      </c>
      <c r="H3" s="620"/>
      <c r="I3" s="483" t="s">
        <v>57</v>
      </c>
      <c r="J3" s="626" t="s">
        <v>129</v>
      </c>
      <c r="K3" s="626"/>
      <c r="L3" s="624" t="s">
        <v>83</v>
      </c>
      <c r="M3" s="625"/>
      <c r="N3" s="23"/>
    </row>
    <row r="4" spans="1:21" ht="21.95" customHeight="1" thickBot="1">
      <c r="C4" s="615"/>
      <c r="D4" s="494" t="s">
        <v>8</v>
      </c>
      <c r="E4" s="495" t="s">
        <v>9</v>
      </c>
      <c r="F4" s="494"/>
      <c r="G4" s="496" t="s">
        <v>8</v>
      </c>
      <c r="H4" s="496" t="s">
        <v>9</v>
      </c>
      <c r="I4" s="494"/>
      <c r="J4" s="496" t="s">
        <v>97</v>
      </c>
      <c r="K4" s="496" t="s">
        <v>9</v>
      </c>
      <c r="L4" s="494" t="s">
        <v>8</v>
      </c>
      <c r="M4" s="497" t="s">
        <v>9</v>
      </c>
      <c r="N4" s="61"/>
    </row>
    <row r="5" spans="1:21" ht="21.95" customHeight="1" thickTop="1">
      <c r="C5" s="141" t="s">
        <v>94</v>
      </c>
      <c r="D5" s="191">
        <v>3</v>
      </c>
      <c r="E5" s="115">
        <v>1985280</v>
      </c>
      <c r="F5" s="191"/>
      <c r="G5" s="191">
        <v>0</v>
      </c>
      <c r="H5" s="115">
        <v>0</v>
      </c>
      <c r="I5" s="191"/>
      <c r="J5" s="169">
        <v>0</v>
      </c>
      <c r="K5" s="169">
        <v>0</v>
      </c>
      <c r="L5" s="191">
        <v>12</v>
      </c>
      <c r="M5" s="115">
        <v>11117117</v>
      </c>
      <c r="N5" s="61"/>
      <c r="S5" s="575"/>
    </row>
    <row r="6" spans="1:21" ht="16.5" customHeight="1">
      <c r="C6" s="286" t="s">
        <v>12</v>
      </c>
      <c r="D6" s="287">
        <v>0</v>
      </c>
      <c r="E6" s="288">
        <v>0</v>
      </c>
      <c r="F6" s="289"/>
      <c r="G6" s="287">
        <v>2</v>
      </c>
      <c r="H6" s="287">
        <v>11744075</v>
      </c>
      <c r="I6" s="289"/>
      <c r="J6" s="290">
        <v>0</v>
      </c>
      <c r="K6" s="290">
        <v>0</v>
      </c>
      <c r="L6" s="287">
        <v>0</v>
      </c>
      <c r="M6" s="288">
        <v>0</v>
      </c>
      <c r="N6" s="68"/>
      <c r="T6" s="576"/>
    </row>
    <row r="7" spans="1:21" ht="16.5" customHeight="1">
      <c r="C7" s="291" t="s">
        <v>1</v>
      </c>
      <c r="D7" s="292">
        <v>0</v>
      </c>
      <c r="E7" s="293">
        <v>0</v>
      </c>
      <c r="F7" s="294"/>
      <c r="G7" s="292">
        <v>0</v>
      </c>
      <c r="H7" s="292">
        <v>0</v>
      </c>
      <c r="I7" s="294"/>
      <c r="J7" s="295">
        <v>0</v>
      </c>
      <c r="K7" s="295">
        <v>0</v>
      </c>
      <c r="L7" s="292">
        <v>5</v>
      </c>
      <c r="M7" s="293">
        <v>2447744</v>
      </c>
      <c r="N7" s="68"/>
    </row>
    <row r="8" spans="1:21" s="31" customFormat="1" ht="16.5" customHeight="1">
      <c r="C8" s="79" t="s">
        <v>77</v>
      </c>
      <c r="D8" s="296">
        <v>0</v>
      </c>
      <c r="E8" s="123">
        <v>0</v>
      </c>
      <c r="F8" s="73"/>
      <c r="G8" s="296">
        <v>0</v>
      </c>
      <c r="H8" s="296">
        <v>0</v>
      </c>
      <c r="I8" s="73"/>
      <c r="J8" s="297">
        <v>0</v>
      </c>
      <c r="K8" s="297">
        <v>0</v>
      </c>
      <c r="L8" s="296">
        <v>5</v>
      </c>
      <c r="M8" s="123">
        <v>6457122</v>
      </c>
      <c r="N8" s="73"/>
      <c r="U8" s="156"/>
    </row>
    <row r="9" spans="1:21" s="37" customFormat="1" ht="16.5" customHeight="1">
      <c r="A9" s="31"/>
      <c r="B9" s="31"/>
      <c r="C9" s="78" t="s">
        <v>2</v>
      </c>
      <c r="D9" s="298">
        <v>1</v>
      </c>
      <c r="E9" s="121">
        <v>825347</v>
      </c>
      <c r="F9" s="69"/>
      <c r="G9" s="298">
        <v>3</v>
      </c>
      <c r="H9" s="115">
        <v>6569635</v>
      </c>
      <c r="I9" s="69"/>
      <c r="J9" s="299">
        <v>4</v>
      </c>
      <c r="K9" s="299">
        <v>3441914</v>
      </c>
      <c r="L9" s="298">
        <v>12</v>
      </c>
      <c r="M9" s="121">
        <v>3189040</v>
      </c>
      <c r="N9" s="69"/>
      <c r="O9" s="31"/>
      <c r="P9" s="31"/>
    </row>
    <row r="10" spans="1:21" s="31" customFormat="1" ht="16.5" customHeight="1">
      <c r="C10" s="79" t="s">
        <v>3</v>
      </c>
      <c r="D10" s="296">
        <v>0</v>
      </c>
      <c r="E10" s="123">
        <v>0</v>
      </c>
      <c r="F10" s="73"/>
      <c r="G10" s="296">
        <v>0</v>
      </c>
      <c r="H10" s="296">
        <v>0</v>
      </c>
      <c r="I10" s="73"/>
      <c r="J10" s="297">
        <v>0</v>
      </c>
      <c r="K10" s="297">
        <v>0</v>
      </c>
      <c r="L10" s="296">
        <v>4</v>
      </c>
      <c r="M10" s="123">
        <v>5021597</v>
      </c>
      <c r="N10" s="73"/>
    </row>
    <row r="11" spans="1:21" ht="16.5" customHeight="1">
      <c r="A11" s="31"/>
      <c r="B11" s="31"/>
      <c r="C11" s="78" t="s">
        <v>78</v>
      </c>
      <c r="D11" s="298">
        <v>0</v>
      </c>
      <c r="E11" s="121">
        <v>0</v>
      </c>
      <c r="F11" s="69"/>
      <c r="G11" s="298">
        <v>0</v>
      </c>
      <c r="H11" s="298">
        <v>0</v>
      </c>
      <c r="I11" s="69"/>
      <c r="J11" s="299">
        <v>0</v>
      </c>
      <c r="K11" s="299">
        <v>0</v>
      </c>
      <c r="L11" s="298">
        <v>3</v>
      </c>
      <c r="M11" s="121">
        <v>600004</v>
      </c>
      <c r="N11" s="69"/>
      <c r="O11" s="31"/>
      <c r="P11" s="31"/>
    </row>
    <row r="12" spans="1:21" ht="16.5" customHeight="1">
      <c r="A12" s="31"/>
      <c r="B12" s="31"/>
      <c r="C12" s="79" t="s">
        <v>68</v>
      </c>
      <c r="D12" s="296">
        <v>0</v>
      </c>
      <c r="E12" s="123">
        <v>0</v>
      </c>
      <c r="F12" s="73"/>
      <c r="G12" s="296">
        <v>0</v>
      </c>
      <c r="H12" s="296">
        <v>0</v>
      </c>
      <c r="I12" s="73"/>
      <c r="J12" s="297">
        <v>0</v>
      </c>
      <c r="K12" s="297">
        <v>0</v>
      </c>
      <c r="L12" s="296">
        <v>1</v>
      </c>
      <c r="M12" s="123">
        <v>389900</v>
      </c>
      <c r="N12" s="73"/>
      <c r="O12" s="31"/>
      <c r="P12" s="31"/>
    </row>
    <row r="13" spans="1:21" s="37" customFormat="1" ht="16.5" customHeight="1">
      <c r="A13" s="31"/>
      <c r="B13" s="31"/>
      <c r="C13" s="78" t="s">
        <v>69</v>
      </c>
      <c r="D13" s="298">
        <v>0</v>
      </c>
      <c r="E13" s="121">
        <v>0</v>
      </c>
      <c r="F13" s="69"/>
      <c r="G13" s="298">
        <v>1</v>
      </c>
      <c r="H13" s="298">
        <v>2281088</v>
      </c>
      <c r="I13" s="69"/>
      <c r="J13" s="299">
        <v>0</v>
      </c>
      <c r="K13" s="299">
        <v>0</v>
      </c>
      <c r="L13" s="298">
        <v>1</v>
      </c>
      <c r="M13" s="121">
        <v>16039626</v>
      </c>
      <c r="N13" s="69"/>
      <c r="O13" s="31"/>
      <c r="P13" s="31"/>
    </row>
    <row r="14" spans="1:21" s="31" customFormat="1" ht="16.5" customHeight="1">
      <c r="C14" s="79" t="s">
        <v>5</v>
      </c>
      <c r="D14" s="296">
        <v>0</v>
      </c>
      <c r="E14" s="123">
        <v>0</v>
      </c>
      <c r="F14" s="73"/>
      <c r="G14" s="296">
        <v>0</v>
      </c>
      <c r="H14" s="296">
        <v>0</v>
      </c>
      <c r="I14" s="73"/>
      <c r="J14" s="297">
        <v>1</v>
      </c>
      <c r="K14" s="297">
        <v>336536</v>
      </c>
      <c r="L14" s="296">
        <v>0</v>
      </c>
      <c r="M14" s="123">
        <v>0</v>
      </c>
      <c r="N14" s="73"/>
    </row>
    <row r="15" spans="1:21" s="37" customFormat="1" ht="16.5" customHeight="1" thickBot="1">
      <c r="A15" s="31"/>
      <c r="B15" s="31"/>
      <c r="C15" s="470" t="s">
        <v>6</v>
      </c>
      <c r="D15" s="471">
        <v>0</v>
      </c>
      <c r="E15" s="472">
        <v>0</v>
      </c>
      <c r="F15" s="473"/>
      <c r="G15" s="471">
        <v>5</v>
      </c>
      <c r="H15" s="115">
        <v>2510617</v>
      </c>
      <c r="I15" s="473"/>
      <c r="J15" s="474"/>
      <c r="K15" s="170">
        <v>0</v>
      </c>
      <c r="L15" s="471">
        <v>1</v>
      </c>
      <c r="M15" s="472">
        <v>6557500</v>
      </c>
      <c r="N15" s="69"/>
      <c r="O15" s="31"/>
      <c r="P15" s="31"/>
    </row>
    <row r="16" spans="1:21" ht="16.5" customHeight="1" thickBot="1">
      <c r="A16" s="31"/>
      <c r="C16" s="475" t="s">
        <v>0</v>
      </c>
      <c r="D16" s="476">
        <f>SUM(D5:D15)</f>
        <v>4</v>
      </c>
      <c r="E16" s="477">
        <f>SUM(E5:E15)</f>
        <v>2810627</v>
      </c>
      <c r="F16" s="478"/>
      <c r="G16" s="476">
        <f>SUM(G5:G15)</f>
        <v>11</v>
      </c>
      <c r="H16" s="477">
        <f>SUM(H5:H15)</f>
        <v>23105415</v>
      </c>
      <c r="I16" s="478"/>
      <c r="J16" s="479">
        <f>SUM(J5:J15)</f>
        <v>5</v>
      </c>
      <c r="K16" s="477">
        <f>SUM(K5:K15)</f>
        <v>3778450</v>
      </c>
      <c r="L16" s="476">
        <f>SUM(L5:L15)</f>
        <v>44</v>
      </c>
      <c r="M16" s="477">
        <f>SUM(M5:M15)</f>
        <v>51819650</v>
      </c>
      <c r="N16" s="69"/>
      <c r="O16" s="31"/>
      <c r="P16" s="31"/>
    </row>
    <row r="17" spans="1:16" ht="12" customHeight="1" thickTop="1">
      <c r="C17" s="622"/>
      <c r="D17" s="622"/>
      <c r="E17" s="622"/>
      <c r="F17" s="622"/>
      <c r="G17" s="622"/>
      <c r="H17" s="622"/>
      <c r="I17" s="622"/>
      <c r="J17" s="622"/>
      <c r="K17" s="622"/>
      <c r="L17" s="622"/>
      <c r="M17" s="622"/>
      <c r="N17" s="68"/>
      <c r="O17" s="31"/>
      <c r="P17" s="31"/>
    </row>
    <row r="18" spans="1:16" ht="33" customHeight="1">
      <c r="A18" s="42"/>
      <c r="B18" s="42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6" ht="21.95" customHeight="1">
      <c r="J19" s="250"/>
      <c r="N19" s="20"/>
    </row>
    <row r="20" spans="1:16" ht="21.95" customHeight="1">
      <c r="N20" s="20"/>
    </row>
    <row r="27" spans="1:16" ht="21.95" customHeight="1">
      <c r="C27" s="533"/>
      <c r="D27" s="533"/>
      <c r="E27" s="533"/>
    </row>
    <row r="29" spans="1:16" ht="21.95" customHeight="1">
      <c r="F29" s="533"/>
      <c r="G29" s="533"/>
      <c r="H29" s="533"/>
      <c r="I29" s="533"/>
      <c r="J29" s="533"/>
      <c r="K29" s="533"/>
      <c r="L29" s="533"/>
      <c r="M29" s="533"/>
    </row>
    <row r="31" spans="1:16" ht="21.95" customHeight="1">
      <c r="N31" s="533"/>
    </row>
    <row r="47" spans="3:5" ht="21.95" customHeight="1">
      <c r="C47" s="85"/>
      <c r="D47" s="50"/>
      <c r="E47" s="50"/>
    </row>
    <row r="49" spans="6:14" ht="21.95" customHeight="1">
      <c r="F49" s="50"/>
      <c r="G49" s="50"/>
      <c r="H49" s="50"/>
      <c r="I49" s="50"/>
      <c r="J49" s="50"/>
      <c r="K49" s="50"/>
      <c r="L49" s="50"/>
      <c r="M49" s="50"/>
    </row>
    <row r="51" spans="6:14" ht="21.95" customHeight="1">
      <c r="N51" s="50"/>
    </row>
  </sheetData>
  <mergeCells count="9">
    <mergeCell ref="C17:M17"/>
    <mergeCell ref="C1:N1"/>
    <mergeCell ref="M2:N2"/>
    <mergeCell ref="C2:D2"/>
    <mergeCell ref="C3:C4"/>
    <mergeCell ref="D3:E3"/>
    <mergeCell ref="G3:H3"/>
    <mergeCell ref="L3:M3"/>
    <mergeCell ref="J3:K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12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rightToLeft="1" view="pageBreakPreview" zoomScaleSheetLayoutView="100" workbookViewId="0">
      <selection activeCell="H19" sqref="H19"/>
    </sheetView>
  </sheetViews>
  <sheetFormatPr defaultRowHeight="21.95" customHeight="1"/>
  <cols>
    <col min="1" max="1" width="5.42578125" customWidth="1"/>
    <col min="2" max="2" width="13.85546875" style="1" customWidth="1"/>
    <col min="3" max="3" width="5.7109375" style="26" customWidth="1"/>
    <col min="4" max="4" width="17.28515625" style="26" customWidth="1"/>
    <col min="5" max="5" width="7.85546875" style="26" customWidth="1"/>
    <col min="6" max="6" width="10.42578125" style="26" customWidth="1"/>
    <col min="7" max="7" width="7.7109375" style="26" customWidth="1"/>
    <col min="8" max="8" width="11.5703125" style="26" customWidth="1"/>
    <col min="9" max="9" width="0.140625" style="1" hidden="1" customWidth="1"/>
    <col min="10" max="10" width="8.140625" style="1" customWidth="1"/>
    <col min="11" max="11" width="14.7109375" style="1" customWidth="1"/>
    <col min="12" max="12" width="7.140625" style="1" customWidth="1"/>
    <col min="13" max="13" width="21" style="1" customWidth="1"/>
    <col min="14" max="14" width="16.140625" customWidth="1"/>
    <col min="17" max="17" width="12.7109375" bestFit="1" customWidth="1"/>
    <col min="20" max="20" width="10.140625" bestFit="1" customWidth="1"/>
  </cols>
  <sheetData>
    <row r="1" spans="1:20" ht="21.95" customHeight="1">
      <c r="B1" s="628" t="s">
        <v>169</v>
      </c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</row>
    <row r="2" spans="1:20" ht="21.95" customHeight="1" thickBot="1">
      <c r="B2" s="67" t="s">
        <v>204</v>
      </c>
      <c r="G2" s="630"/>
      <c r="H2" s="630"/>
      <c r="I2" s="21"/>
      <c r="J2" s="21"/>
      <c r="K2" s="21"/>
      <c r="L2" s="21"/>
      <c r="M2" s="22" t="s">
        <v>53</v>
      </c>
    </row>
    <row r="3" spans="1:20" ht="21.95" customHeight="1" thickTop="1">
      <c r="A3" s="5"/>
      <c r="B3" s="613" t="s">
        <v>7</v>
      </c>
      <c r="C3" s="629" t="s">
        <v>58</v>
      </c>
      <c r="D3" s="629"/>
      <c r="E3" s="624" t="s">
        <v>130</v>
      </c>
      <c r="F3" s="624"/>
      <c r="G3" s="624"/>
      <c r="H3" s="624"/>
      <c r="I3" s="484"/>
      <c r="J3" s="624" t="s">
        <v>59</v>
      </c>
      <c r="K3" s="624"/>
      <c r="L3" s="624" t="s">
        <v>100</v>
      </c>
      <c r="M3" s="624"/>
    </row>
    <row r="4" spans="1:20" ht="21.95" customHeight="1" thickBot="1">
      <c r="A4" s="5"/>
      <c r="B4" s="627"/>
      <c r="C4" s="496" t="s">
        <v>8</v>
      </c>
      <c r="D4" s="498" t="s">
        <v>9</v>
      </c>
      <c r="E4" s="498" t="s">
        <v>8</v>
      </c>
      <c r="F4" s="498" t="s">
        <v>9</v>
      </c>
      <c r="G4" s="498" t="s">
        <v>8</v>
      </c>
      <c r="H4" s="498" t="s">
        <v>9</v>
      </c>
      <c r="I4" s="496"/>
      <c r="J4" s="496" t="s">
        <v>8</v>
      </c>
      <c r="K4" s="498" t="s">
        <v>9</v>
      </c>
      <c r="L4" s="496" t="s">
        <v>8</v>
      </c>
      <c r="M4" s="496" t="s">
        <v>9</v>
      </c>
    </row>
    <row r="5" spans="1:20" ht="16.5" customHeight="1" thickTop="1">
      <c r="B5" s="142" t="s">
        <v>94</v>
      </c>
      <c r="C5" s="191">
        <v>92</v>
      </c>
      <c r="D5" s="115">
        <v>31306144</v>
      </c>
      <c r="E5" s="191">
        <v>3</v>
      </c>
      <c r="F5" s="115">
        <v>397171</v>
      </c>
      <c r="G5" s="115">
        <v>0</v>
      </c>
      <c r="H5" s="115">
        <v>0</v>
      </c>
      <c r="I5" s="191"/>
      <c r="J5" s="191">
        <v>25</v>
      </c>
      <c r="K5" s="115">
        <v>14229435</v>
      </c>
      <c r="L5" s="115">
        <v>135</v>
      </c>
      <c r="M5" s="293">
        <v>59035147</v>
      </c>
      <c r="N5" s="154"/>
      <c r="T5" s="8"/>
    </row>
    <row r="6" spans="1:20" ht="21.95" customHeight="1">
      <c r="B6" s="300" t="s">
        <v>12</v>
      </c>
      <c r="C6" s="287">
        <v>14</v>
      </c>
      <c r="D6" s="288">
        <v>24220260</v>
      </c>
      <c r="E6" s="287">
        <v>0</v>
      </c>
      <c r="F6" s="288">
        <v>0</v>
      </c>
      <c r="G6" s="288">
        <v>0</v>
      </c>
      <c r="H6" s="288">
        <v>0</v>
      </c>
      <c r="I6" s="287"/>
      <c r="J6" s="287">
        <v>13</v>
      </c>
      <c r="K6" s="288">
        <v>40091577</v>
      </c>
      <c r="L6" s="288">
        <v>29</v>
      </c>
      <c r="M6" s="288">
        <v>76055912</v>
      </c>
      <c r="N6" s="154"/>
    </row>
    <row r="7" spans="1:20" s="15" customFormat="1" ht="21.95" customHeight="1">
      <c r="B7" s="142" t="s">
        <v>1</v>
      </c>
      <c r="C7" s="191">
        <v>16</v>
      </c>
      <c r="D7" s="115">
        <v>57175627</v>
      </c>
      <c r="E7" s="191">
        <v>0</v>
      </c>
      <c r="F7" s="115">
        <v>0</v>
      </c>
      <c r="G7" s="115">
        <v>0</v>
      </c>
      <c r="H7" s="115">
        <v>0</v>
      </c>
      <c r="I7" s="191"/>
      <c r="J7" s="191">
        <v>44</v>
      </c>
      <c r="K7" s="115">
        <v>66016822</v>
      </c>
      <c r="L7" s="115">
        <v>65</v>
      </c>
      <c r="M7" s="121">
        <v>125640193</v>
      </c>
      <c r="N7" s="154"/>
    </row>
    <row r="8" spans="1:20" s="153" customFormat="1" ht="16.5" customHeight="1">
      <c r="A8" s="15"/>
      <c r="B8" s="300" t="s">
        <v>77</v>
      </c>
      <c r="C8" s="287">
        <v>17</v>
      </c>
      <c r="D8" s="288">
        <v>65087153</v>
      </c>
      <c r="E8" s="287">
        <v>0</v>
      </c>
      <c r="F8" s="288">
        <v>0</v>
      </c>
      <c r="G8" s="288">
        <v>0</v>
      </c>
      <c r="H8" s="288">
        <v>0</v>
      </c>
      <c r="I8" s="287"/>
      <c r="J8" s="287">
        <v>24</v>
      </c>
      <c r="K8" s="288">
        <v>126713024</v>
      </c>
      <c r="L8" s="288">
        <v>46</v>
      </c>
      <c r="M8" s="288">
        <v>198257299</v>
      </c>
      <c r="N8" s="154"/>
    </row>
    <row r="9" spans="1:20" s="15" customFormat="1" ht="16.5" customHeight="1">
      <c r="B9" s="142" t="s">
        <v>2</v>
      </c>
      <c r="C9" s="191">
        <v>13</v>
      </c>
      <c r="D9" s="115">
        <v>44258594</v>
      </c>
      <c r="E9" s="191">
        <v>0</v>
      </c>
      <c r="F9" s="115">
        <v>0</v>
      </c>
      <c r="G9" s="115">
        <v>1</v>
      </c>
      <c r="H9" s="115">
        <v>1018924</v>
      </c>
      <c r="I9" s="191"/>
      <c r="J9" s="191">
        <v>87</v>
      </c>
      <c r="K9" s="115">
        <v>163967953</v>
      </c>
      <c r="L9" s="115">
        <v>121</v>
      </c>
      <c r="M9" s="121">
        <v>223271407</v>
      </c>
      <c r="N9" s="154"/>
      <c r="Q9" s="154"/>
    </row>
    <row r="10" spans="1:20" ht="16.5" customHeight="1">
      <c r="A10" s="15"/>
      <c r="B10" s="300" t="s">
        <v>3</v>
      </c>
      <c r="C10" s="287">
        <v>8</v>
      </c>
      <c r="D10" s="288">
        <v>11761941</v>
      </c>
      <c r="E10" s="287">
        <v>0</v>
      </c>
      <c r="F10" s="288">
        <v>0</v>
      </c>
      <c r="G10" s="288">
        <v>0</v>
      </c>
      <c r="H10" s="288">
        <v>0</v>
      </c>
      <c r="I10" s="287"/>
      <c r="J10" s="287">
        <v>6</v>
      </c>
      <c r="K10" s="288">
        <v>7674139</v>
      </c>
      <c r="L10" s="288">
        <v>18</v>
      </c>
      <c r="M10" s="288">
        <v>24457677</v>
      </c>
      <c r="N10" s="154"/>
    </row>
    <row r="11" spans="1:20" ht="16.5" customHeight="1">
      <c r="A11" s="15"/>
      <c r="B11" s="142" t="s">
        <v>78</v>
      </c>
      <c r="C11" s="191">
        <v>6</v>
      </c>
      <c r="D11" s="115">
        <v>7069807</v>
      </c>
      <c r="E11" s="191">
        <v>0</v>
      </c>
      <c r="F11" s="115">
        <v>0</v>
      </c>
      <c r="G11" s="115">
        <v>0</v>
      </c>
      <c r="H11" s="115">
        <v>0</v>
      </c>
      <c r="I11" s="191"/>
      <c r="J11" s="191">
        <v>25</v>
      </c>
      <c r="K11" s="115">
        <v>28728375</v>
      </c>
      <c r="L11" s="115">
        <v>34</v>
      </c>
      <c r="M11" s="121">
        <v>36398186</v>
      </c>
      <c r="N11" s="154"/>
      <c r="Q11" s="8"/>
    </row>
    <row r="12" spans="1:20" s="153" customFormat="1" ht="16.5" customHeight="1">
      <c r="A12" s="15"/>
      <c r="B12" s="300" t="s">
        <v>4</v>
      </c>
      <c r="C12" s="287">
        <v>9</v>
      </c>
      <c r="D12" s="288">
        <v>1030997725</v>
      </c>
      <c r="E12" s="287">
        <v>0</v>
      </c>
      <c r="F12" s="288">
        <v>0</v>
      </c>
      <c r="G12" s="288">
        <v>0</v>
      </c>
      <c r="H12" s="288">
        <v>0</v>
      </c>
      <c r="I12" s="287"/>
      <c r="J12" s="287">
        <v>15</v>
      </c>
      <c r="K12" s="288">
        <v>42773407</v>
      </c>
      <c r="L12" s="288">
        <v>24</v>
      </c>
      <c r="M12" s="288">
        <v>1073771132</v>
      </c>
      <c r="N12" s="154"/>
    </row>
    <row r="13" spans="1:20" s="15" customFormat="1" ht="16.5" customHeight="1">
      <c r="B13" s="142" t="s">
        <v>79</v>
      </c>
      <c r="C13" s="191">
        <v>1</v>
      </c>
      <c r="D13" s="115">
        <v>1486750</v>
      </c>
      <c r="E13" s="191">
        <v>0</v>
      </c>
      <c r="F13" s="115">
        <v>0</v>
      </c>
      <c r="G13" s="115">
        <v>0</v>
      </c>
      <c r="H13" s="115">
        <v>0</v>
      </c>
      <c r="I13" s="191"/>
      <c r="J13" s="191">
        <v>0</v>
      </c>
      <c r="K13" s="115">
        <v>0</v>
      </c>
      <c r="L13" s="115">
        <v>1</v>
      </c>
      <c r="M13" s="121">
        <v>1486750</v>
      </c>
      <c r="N13" s="154"/>
    </row>
    <row r="14" spans="1:20" s="153" customFormat="1" ht="16.5" customHeight="1">
      <c r="A14" s="15"/>
      <c r="B14" s="300" t="s">
        <v>68</v>
      </c>
      <c r="C14" s="287">
        <v>2</v>
      </c>
      <c r="D14" s="288">
        <v>1295800</v>
      </c>
      <c r="E14" s="287">
        <v>0</v>
      </c>
      <c r="F14" s="288">
        <v>0</v>
      </c>
      <c r="G14" s="288">
        <v>0</v>
      </c>
      <c r="H14" s="288">
        <v>0</v>
      </c>
      <c r="I14" s="287"/>
      <c r="J14" s="287">
        <v>4</v>
      </c>
      <c r="K14" s="288">
        <v>24722545</v>
      </c>
      <c r="L14" s="288">
        <v>7</v>
      </c>
      <c r="M14" s="288">
        <v>26408245</v>
      </c>
      <c r="N14" s="154"/>
      <c r="Q14" s="155"/>
    </row>
    <row r="15" spans="1:20" ht="16.5" customHeight="1">
      <c r="B15" s="142" t="s">
        <v>69</v>
      </c>
      <c r="C15" s="191">
        <v>15</v>
      </c>
      <c r="D15" s="115">
        <v>23060622</v>
      </c>
      <c r="E15" s="191">
        <v>0</v>
      </c>
      <c r="F15" s="115">
        <v>0</v>
      </c>
      <c r="G15" s="115">
        <v>0</v>
      </c>
      <c r="H15" s="115">
        <v>0</v>
      </c>
      <c r="I15" s="191"/>
      <c r="J15" s="191">
        <v>14</v>
      </c>
      <c r="K15" s="115">
        <v>6343388</v>
      </c>
      <c r="L15" s="115">
        <v>31</v>
      </c>
      <c r="M15" s="121">
        <v>47724724</v>
      </c>
      <c r="N15" s="154"/>
    </row>
    <row r="16" spans="1:20" ht="16.5" customHeight="1">
      <c r="B16" s="447" t="s">
        <v>5</v>
      </c>
      <c r="C16" s="532">
        <v>4</v>
      </c>
      <c r="D16" s="147">
        <v>15016366</v>
      </c>
      <c r="E16" s="532">
        <v>0</v>
      </c>
      <c r="F16" s="147">
        <v>0</v>
      </c>
      <c r="G16" s="147">
        <v>0</v>
      </c>
      <c r="H16" s="147">
        <v>0</v>
      </c>
      <c r="I16" s="532"/>
      <c r="J16" s="532">
        <v>8</v>
      </c>
      <c r="K16" s="147">
        <v>8713624</v>
      </c>
      <c r="L16" s="147">
        <v>13</v>
      </c>
      <c r="M16" s="123">
        <v>24066526</v>
      </c>
      <c r="N16" s="8"/>
    </row>
    <row r="17" spans="2:14" ht="16.5" customHeight="1" thickBot="1">
      <c r="B17" s="577" t="s">
        <v>6</v>
      </c>
      <c r="C17" s="578">
        <v>7</v>
      </c>
      <c r="D17" s="423">
        <v>7304197</v>
      </c>
      <c r="E17" s="578">
        <v>0</v>
      </c>
      <c r="F17" s="423">
        <v>0</v>
      </c>
      <c r="G17" s="423">
        <v>0</v>
      </c>
      <c r="H17" s="423">
        <v>0</v>
      </c>
      <c r="I17" s="578"/>
      <c r="J17" s="578">
        <v>14</v>
      </c>
      <c r="K17" s="423">
        <v>34990116</v>
      </c>
      <c r="L17" s="423">
        <v>27</v>
      </c>
      <c r="M17" s="423">
        <v>51362430</v>
      </c>
      <c r="N17" s="8"/>
    </row>
    <row r="18" spans="2:14" ht="21.95" customHeight="1" thickBot="1">
      <c r="B18" s="455" t="s">
        <v>0</v>
      </c>
      <c r="C18" s="537">
        <f t="shared" ref="C18:H18" si="0">SUM(C5:C17)</f>
        <v>204</v>
      </c>
      <c r="D18" s="132">
        <f t="shared" si="0"/>
        <v>1320040986</v>
      </c>
      <c r="E18" s="537">
        <f t="shared" si="0"/>
        <v>3</v>
      </c>
      <c r="F18" s="132">
        <f t="shared" si="0"/>
        <v>397171</v>
      </c>
      <c r="G18" s="132">
        <f t="shared" si="0"/>
        <v>1</v>
      </c>
      <c r="H18" s="132">
        <f t="shared" si="0"/>
        <v>1018924</v>
      </c>
      <c r="I18" s="537"/>
      <c r="J18" s="537">
        <f>SUM(J5:J17)</f>
        <v>279</v>
      </c>
      <c r="K18" s="132">
        <f>SUM(K5:K17)</f>
        <v>564964405</v>
      </c>
      <c r="L18" s="132">
        <f>SUM(L5:L17)</f>
        <v>551</v>
      </c>
      <c r="M18" s="132">
        <f>SUM(M5:M17)</f>
        <v>1967935628</v>
      </c>
    </row>
    <row r="19" spans="2:14" ht="33.75" customHeight="1" thickTop="1">
      <c r="B19" s="4"/>
      <c r="C19" s="20"/>
      <c r="D19" s="20"/>
      <c r="E19" s="20"/>
      <c r="F19" s="20"/>
      <c r="G19" s="20"/>
      <c r="H19" s="20"/>
      <c r="I19" s="4"/>
      <c r="J19" s="4"/>
      <c r="K19" s="4"/>
      <c r="L19" s="4"/>
      <c r="M19" s="11"/>
    </row>
    <row r="20" spans="2:14" ht="21.95" customHeight="1">
      <c r="B20" s="4"/>
      <c r="C20" s="20"/>
      <c r="D20" s="20"/>
      <c r="E20" s="223"/>
      <c r="F20" s="223"/>
      <c r="G20" s="223"/>
      <c r="H20" s="20"/>
      <c r="I20" s="4"/>
      <c r="J20" s="4"/>
      <c r="K20" s="4"/>
      <c r="L20" s="4"/>
      <c r="M20" s="4"/>
    </row>
    <row r="21" spans="2:14" ht="21.95" customHeight="1">
      <c r="B21" s="4"/>
      <c r="C21" s="20"/>
      <c r="D21" s="20"/>
      <c r="E21" s="20"/>
      <c r="F21" s="20"/>
      <c r="G21" s="20"/>
      <c r="H21" s="20"/>
      <c r="I21" s="4"/>
      <c r="J21" s="4"/>
      <c r="K21" s="4"/>
      <c r="L21" s="4"/>
      <c r="M21" s="4"/>
    </row>
    <row r="22" spans="2:14" ht="21.95" customHeight="1">
      <c r="B22" s="4"/>
      <c r="I22" s="4"/>
      <c r="J22" s="4"/>
      <c r="K22" s="4"/>
      <c r="L22" s="4"/>
      <c r="M22" s="4"/>
    </row>
    <row r="23" spans="2:14" ht="21.95" customHeight="1">
      <c r="B23" s="4"/>
      <c r="I23" s="4"/>
      <c r="K23" s="4"/>
      <c r="L23" s="4"/>
      <c r="M23" s="4"/>
    </row>
    <row r="24" spans="2:14" ht="21.95" customHeight="1">
      <c r="B24" s="4"/>
      <c r="I24" s="4"/>
      <c r="K24" s="4"/>
      <c r="L24" s="4"/>
      <c r="M24" s="4"/>
    </row>
    <row r="25" spans="2:14" ht="21.95" customHeight="1">
      <c r="B25" s="4"/>
      <c r="I25" s="4"/>
      <c r="J25" s="4"/>
      <c r="K25" s="4"/>
      <c r="L25" s="4"/>
      <c r="M25" s="4"/>
    </row>
    <row r="26" spans="2:14" ht="21.95" customHeight="1">
      <c r="B26" s="4"/>
      <c r="D26" s="39"/>
      <c r="E26" s="39"/>
      <c r="F26" s="39"/>
      <c r="G26" s="39"/>
      <c r="H26" s="39"/>
      <c r="I26" s="4"/>
      <c r="J26" s="4"/>
      <c r="K26" s="4"/>
      <c r="L26" s="4"/>
      <c r="M26" s="4"/>
    </row>
    <row r="27" spans="2:14" ht="21.95" customHeight="1">
      <c r="B27" s="4"/>
      <c r="I27" s="4"/>
      <c r="J27" s="4"/>
      <c r="K27" s="4"/>
      <c r="L27" s="4"/>
      <c r="M27" s="4"/>
    </row>
    <row r="28" spans="2:14" ht="21.95" customHeight="1">
      <c r="B28" s="4"/>
      <c r="I28" s="4"/>
      <c r="J28" s="4"/>
      <c r="K28" s="4"/>
      <c r="L28" s="4"/>
      <c r="M28" s="4"/>
    </row>
    <row r="29" spans="2:14" ht="21.95" customHeight="1">
      <c r="B29" s="4"/>
      <c r="I29" s="4"/>
      <c r="J29" s="4"/>
      <c r="K29" s="4"/>
      <c r="L29" s="4"/>
      <c r="M29" s="4"/>
    </row>
    <row r="30" spans="2:14" ht="21.95" customHeight="1">
      <c r="B30" s="4"/>
      <c r="I30" s="4"/>
      <c r="J30" s="4"/>
      <c r="K30" s="4"/>
      <c r="L30" s="4"/>
      <c r="M30" s="4"/>
    </row>
    <row r="32" spans="2:14" ht="21.95" customHeight="1">
      <c r="C32" s="1"/>
      <c r="D32" s="1"/>
      <c r="E32" s="1"/>
      <c r="F32" s="1"/>
      <c r="G32" s="1"/>
      <c r="H32" s="1"/>
    </row>
    <row r="52" spans="3:8" ht="21.95" customHeight="1">
      <c r="C52" s="50"/>
      <c r="D52" s="50"/>
      <c r="E52" s="50"/>
      <c r="F52" s="50"/>
      <c r="G52" s="50"/>
      <c r="H52" s="50"/>
    </row>
  </sheetData>
  <mergeCells count="7">
    <mergeCell ref="J3:K3"/>
    <mergeCell ref="L3:M3"/>
    <mergeCell ref="B3:B4"/>
    <mergeCell ref="B1:M1"/>
    <mergeCell ref="C3:D3"/>
    <mergeCell ref="E3:H3"/>
    <mergeCell ref="G2:H2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4" orientation="landscape" r:id="rId1"/>
  <headerFooter>
    <oddFooter>&amp;C&amp;14 13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rightToLeft="1" view="pageBreakPreview" zoomScale="95" zoomScaleSheetLayoutView="95" workbookViewId="0">
      <selection activeCell="P5" sqref="P5"/>
    </sheetView>
  </sheetViews>
  <sheetFormatPr defaultRowHeight="21.95" customHeight="1"/>
  <cols>
    <col min="1" max="1" width="9.140625" customWidth="1"/>
    <col min="2" max="2" width="27.85546875" style="112" customWidth="1"/>
    <col min="3" max="3" width="7.28515625" customWidth="1"/>
    <col min="4" max="4" width="12.28515625" customWidth="1"/>
    <col min="5" max="5" width="8.85546875" customWidth="1"/>
    <col min="6" max="6" width="15" customWidth="1"/>
    <col min="7" max="7" width="8.7109375" customWidth="1"/>
    <col min="8" max="8" width="11.42578125" customWidth="1"/>
    <col min="9" max="9" width="6.85546875" customWidth="1"/>
    <col min="10" max="10" width="13.7109375" customWidth="1"/>
    <col min="11" max="11" width="7.85546875" customWidth="1"/>
    <col min="12" max="12" width="15.5703125" customWidth="1"/>
    <col min="13" max="13" width="18.140625" customWidth="1"/>
    <col min="15" max="15" width="10.7109375" bestFit="1" customWidth="1"/>
  </cols>
  <sheetData>
    <row r="1" spans="1:15" ht="21.95" customHeight="1">
      <c r="B1" s="584" t="s">
        <v>167</v>
      </c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5" ht="24.75" customHeight="1" thickBot="1">
      <c r="B2" s="585" t="s">
        <v>48</v>
      </c>
      <c r="C2" s="585"/>
      <c r="D2" s="70"/>
      <c r="E2" s="56"/>
      <c r="F2" s="56"/>
      <c r="G2" s="631" t="s">
        <v>42</v>
      </c>
      <c r="H2" s="631"/>
      <c r="I2" s="631"/>
      <c r="J2" s="631"/>
      <c r="K2" s="631"/>
      <c r="L2" s="631"/>
    </row>
    <row r="3" spans="1:15" ht="21.95" customHeight="1" thickTop="1">
      <c r="B3" s="613" t="s">
        <v>13</v>
      </c>
      <c r="C3" s="613" t="s">
        <v>123</v>
      </c>
      <c r="D3" s="613"/>
      <c r="E3" s="613" t="s">
        <v>118</v>
      </c>
      <c r="F3" s="613"/>
      <c r="G3" s="613" t="s">
        <v>131</v>
      </c>
      <c r="H3" s="613"/>
      <c r="I3" s="613"/>
      <c r="J3" s="613"/>
      <c r="K3" s="613"/>
      <c r="L3" s="613"/>
    </row>
    <row r="4" spans="1:15" ht="34.5" customHeight="1" thickBot="1">
      <c r="B4" s="627"/>
      <c r="C4" s="499" t="s">
        <v>8</v>
      </c>
      <c r="D4" s="500" t="s">
        <v>9</v>
      </c>
      <c r="E4" s="500" t="s">
        <v>8</v>
      </c>
      <c r="F4" s="500" t="s">
        <v>9</v>
      </c>
      <c r="G4" s="500" t="s">
        <v>8</v>
      </c>
      <c r="H4" s="500" t="s">
        <v>9</v>
      </c>
      <c r="I4" s="500" t="s">
        <v>8</v>
      </c>
      <c r="J4" s="500" t="s">
        <v>9</v>
      </c>
      <c r="K4" s="500" t="s">
        <v>8</v>
      </c>
      <c r="L4" s="500" t="s">
        <v>9</v>
      </c>
      <c r="M4" s="15"/>
      <c r="N4" s="15"/>
    </row>
    <row r="5" spans="1:15" ht="21.95" customHeight="1" thickTop="1">
      <c r="B5" s="142" t="s">
        <v>80</v>
      </c>
      <c r="C5" s="191">
        <v>0</v>
      </c>
      <c r="D5" s="115">
        <v>0</v>
      </c>
      <c r="E5" s="115">
        <v>0</v>
      </c>
      <c r="F5" s="115">
        <v>0</v>
      </c>
      <c r="G5" s="115">
        <v>2</v>
      </c>
      <c r="H5" s="115">
        <v>2667000</v>
      </c>
      <c r="I5" s="115">
        <v>0</v>
      </c>
      <c r="J5" s="115">
        <v>0</v>
      </c>
      <c r="K5" s="115">
        <v>1</v>
      </c>
      <c r="L5" s="115">
        <v>6340590</v>
      </c>
      <c r="M5" s="220"/>
      <c r="N5" s="15"/>
    </row>
    <row r="6" spans="1:15" ht="18" customHeight="1">
      <c r="B6" s="304" t="s">
        <v>36</v>
      </c>
      <c r="C6" s="74">
        <v>0</v>
      </c>
      <c r="D6" s="74">
        <v>0</v>
      </c>
      <c r="E6" s="74">
        <v>8</v>
      </c>
      <c r="F6" s="74">
        <v>9080252</v>
      </c>
      <c r="G6" s="74">
        <v>3</v>
      </c>
      <c r="H6" s="74">
        <v>111450</v>
      </c>
      <c r="I6" s="74">
        <v>0</v>
      </c>
      <c r="J6" s="74">
        <v>0</v>
      </c>
      <c r="K6" s="74">
        <v>4</v>
      </c>
      <c r="L6" s="74">
        <v>4130450</v>
      </c>
      <c r="M6" s="15"/>
      <c r="N6" s="15"/>
    </row>
    <row r="7" spans="1:15" ht="18" customHeight="1">
      <c r="B7" s="142" t="s">
        <v>17</v>
      </c>
      <c r="C7" s="191">
        <v>3</v>
      </c>
      <c r="D7" s="115">
        <v>1985280</v>
      </c>
      <c r="E7" s="115">
        <v>0</v>
      </c>
      <c r="F7" s="115">
        <v>0</v>
      </c>
      <c r="G7" s="115">
        <v>0</v>
      </c>
      <c r="H7" s="115">
        <v>0</v>
      </c>
      <c r="I7" s="115">
        <v>1</v>
      </c>
      <c r="J7" s="115">
        <v>2390405</v>
      </c>
      <c r="K7" s="115">
        <v>0</v>
      </c>
      <c r="L7" s="115">
        <v>0</v>
      </c>
      <c r="M7" s="15"/>
      <c r="N7" s="15"/>
      <c r="O7" s="8"/>
    </row>
    <row r="8" spans="1:15" ht="18" customHeight="1">
      <c r="B8" s="304" t="s">
        <v>18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3</v>
      </c>
      <c r="J8" s="74">
        <v>1398153</v>
      </c>
      <c r="K8" s="74">
        <v>0</v>
      </c>
      <c r="L8" s="74">
        <v>0</v>
      </c>
      <c r="M8" s="15"/>
      <c r="N8" s="15"/>
    </row>
    <row r="9" spans="1:15" ht="18" customHeight="1">
      <c r="B9" s="142" t="s">
        <v>19</v>
      </c>
      <c r="C9" s="191">
        <v>1</v>
      </c>
      <c r="D9" s="115">
        <v>825347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5"/>
      <c r="N9" s="15"/>
    </row>
    <row r="10" spans="1:15" s="153" customFormat="1" ht="18" customHeight="1">
      <c r="A10" s="15"/>
      <c r="B10" s="447" t="s">
        <v>26</v>
      </c>
      <c r="C10" s="532">
        <v>0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147">
        <v>16</v>
      </c>
      <c r="L10" s="147">
        <v>1034536884</v>
      </c>
      <c r="M10" s="15"/>
      <c r="N10" s="15"/>
    </row>
    <row r="11" spans="1:15" s="153" customFormat="1" ht="18" customHeight="1">
      <c r="A11" s="15"/>
      <c r="B11" s="437" t="s">
        <v>146</v>
      </c>
      <c r="C11" s="191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5"/>
      <c r="N11" s="15"/>
    </row>
    <row r="12" spans="1:15" s="153" customFormat="1" ht="18" customHeight="1">
      <c r="A12" s="15"/>
      <c r="B12" s="447" t="s">
        <v>50</v>
      </c>
      <c r="C12" s="532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5"/>
      <c r="N12" s="15"/>
    </row>
    <row r="13" spans="1:15" s="153" customFormat="1" ht="18" customHeight="1">
      <c r="A13" s="15"/>
      <c r="B13" s="437" t="s">
        <v>21</v>
      </c>
      <c r="C13" s="191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5"/>
      <c r="N13" s="15"/>
    </row>
    <row r="14" spans="1:15" s="153" customFormat="1" ht="18" customHeight="1">
      <c r="A14" s="15"/>
      <c r="B14" s="447" t="s">
        <v>147</v>
      </c>
      <c r="C14" s="532">
        <v>0</v>
      </c>
      <c r="D14" s="147">
        <v>0</v>
      </c>
      <c r="E14" s="147">
        <v>0</v>
      </c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5"/>
      <c r="N14" s="15"/>
    </row>
    <row r="15" spans="1:15" s="153" customFormat="1" ht="18" customHeight="1">
      <c r="A15" s="15"/>
      <c r="B15" s="437" t="s">
        <v>126</v>
      </c>
      <c r="C15" s="191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5"/>
      <c r="N15" s="15"/>
    </row>
    <row r="16" spans="1:15" s="153" customFormat="1" ht="18" customHeight="1">
      <c r="A16" s="15"/>
      <c r="B16" s="447" t="s">
        <v>22</v>
      </c>
      <c r="C16" s="532">
        <v>0</v>
      </c>
      <c r="D16" s="147">
        <v>0</v>
      </c>
      <c r="E16" s="147">
        <v>0</v>
      </c>
      <c r="F16" s="147">
        <v>0</v>
      </c>
      <c r="G16" s="147">
        <v>0</v>
      </c>
      <c r="H16" s="147">
        <v>0</v>
      </c>
      <c r="I16" s="147">
        <v>0</v>
      </c>
      <c r="J16" s="147">
        <v>0</v>
      </c>
      <c r="K16" s="147">
        <v>0</v>
      </c>
      <c r="L16" s="147">
        <v>0</v>
      </c>
      <c r="M16" s="15"/>
      <c r="N16" s="15"/>
    </row>
    <row r="17" spans="1:14" s="153" customFormat="1" ht="18" customHeight="1">
      <c r="A17" s="15"/>
      <c r="B17" s="437" t="s">
        <v>148</v>
      </c>
      <c r="C17" s="191"/>
      <c r="D17" s="115"/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5"/>
      <c r="N17" s="15"/>
    </row>
    <row r="18" spans="1:14" s="153" customFormat="1" ht="17.25" customHeight="1">
      <c r="A18" s="15"/>
      <c r="B18" s="304" t="s">
        <v>24</v>
      </c>
      <c r="C18" s="74">
        <v>0</v>
      </c>
      <c r="D18" s="74">
        <v>0</v>
      </c>
      <c r="E18" s="74">
        <v>3</v>
      </c>
      <c r="F18" s="74">
        <v>14025163</v>
      </c>
      <c r="G18" s="74">
        <v>0</v>
      </c>
      <c r="H18" s="74">
        <v>0</v>
      </c>
      <c r="I18" s="74">
        <v>17</v>
      </c>
      <c r="J18" s="74">
        <v>36115340</v>
      </c>
      <c r="K18" s="74">
        <v>84</v>
      </c>
      <c r="L18" s="74">
        <v>199561892</v>
      </c>
      <c r="M18" s="15"/>
      <c r="N18" s="15"/>
    </row>
    <row r="19" spans="1:14" ht="18" customHeight="1">
      <c r="A19" s="15"/>
      <c r="B19" s="437" t="s">
        <v>23</v>
      </c>
      <c r="C19" s="191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11</v>
      </c>
      <c r="J19" s="115">
        <v>798635</v>
      </c>
      <c r="K19" s="115">
        <v>9</v>
      </c>
      <c r="L19" s="115">
        <v>24544882</v>
      </c>
      <c r="M19" s="15"/>
      <c r="N19" s="15"/>
    </row>
    <row r="20" spans="1:14" ht="18" customHeight="1">
      <c r="A20" s="15"/>
      <c r="B20" s="447" t="s">
        <v>149</v>
      </c>
      <c r="C20" s="532">
        <v>0</v>
      </c>
      <c r="D20" s="147">
        <v>0</v>
      </c>
      <c r="E20" s="147">
        <v>0</v>
      </c>
      <c r="F20" s="147">
        <v>0</v>
      </c>
      <c r="G20" s="147">
        <v>0</v>
      </c>
      <c r="H20" s="147">
        <v>0</v>
      </c>
      <c r="I20" s="147">
        <v>0</v>
      </c>
      <c r="J20" s="147">
        <v>0</v>
      </c>
      <c r="K20" s="147">
        <v>0</v>
      </c>
      <c r="L20" s="147">
        <v>0</v>
      </c>
      <c r="M20" s="15"/>
      <c r="N20" s="15"/>
    </row>
    <row r="21" spans="1:14" ht="18" customHeight="1">
      <c r="A21" s="15"/>
      <c r="B21" s="437" t="s">
        <v>70</v>
      </c>
      <c r="C21" s="191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5"/>
      <c r="N21" s="15"/>
    </row>
    <row r="22" spans="1:14" ht="18" customHeight="1" thickBot="1">
      <c r="A22" s="15"/>
      <c r="B22" s="579" t="s">
        <v>25</v>
      </c>
      <c r="C22" s="384">
        <v>0</v>
      </c>
      <c r="D22" s="384">
        <v>0</v>
      </c>
      <c r="E22" s="384">
        <v>0</v>
      </c>
      <c r="F22" s="384">
        <v>0</v>
      </c>
      <c r="G22" s="384">
        <v>0</v>
      </c>
      <c r="H22" s="384">
        <v>0</v>
      </c>
      <c r="I22" s="384">
        <v>12</v>
      </c>
      <c r="J22" s="384">
        <v>11117117</v>
      </c>
      <c r="K22" s="384">
        <v>90</v>
      </c>
      <c r="L22" s="384">
        <v>50926288</v>
      </c>
      <c r="M22" s="15"/>
      <c r="N22" s="15"/>
    </row>
    <row r="23" spans="1:14" s="15" customFormat="1" ht="18" customHeight="1" thickBot="1">
      <c r="B23" s="455" t="s">
        <v>0</v>
      </c>
      <c r="C23" s="537">
        <f t="shared" ref="C23:L23" si="0">SUM(C5:C22)</f>
        <v>4</v>
      </c>
      <c r="D23" s="132">
        <f t="shared" si="0"/>
        <v>2810627</v>
      </c>
      <c r="E23" s="132">
        <f t="shared" si="0"/>
        <v>11</v>
      </c>
      <c r="F23" s="132">
        <f t="shared" si="0"/>
        <v>23105415</v>
      </c>
      <c r="G23" s="132">
        <f t="shared" si="0"/>
        <v>5</v>
      </c>
      <c r="H23" s="132">
        <f t="shared" si="0"/>
        <v>2778450</v>
      </c>
      <c r="I23" s="132">
        <f t="shared" si="0"/>
        <v>44</v>
      </c>
      <c r="J23" s="132">
        <f t="shared" si="0"/>
        <v>51819650</v>
      </c>
      <c r="K23" s="132">
        <f t="shared" si="0"/>
        <v>204</v>
      </c>
      <c r="L23" s="132">
        <f t="shared" si="0"/>
        <v>1320040986</v>
      </c>
    </row>
    <row r="24" spans="1:14" ht="18" customHeight="1" thickTop="1">
      <c r="A24" s="15"/>
      <c r="B24" s="20"/>
      <c r="C24" s="20"/>
      <c r="D24" s="20"/>
      <c r="E24" s="4"/>
      <c r="F24" s="4"/>
      <c r="G24" s="4"/>
      <c r="H24" s="4"/>
      <c r="I24" s="4"/>
      <c r="J24" s="4"/>
      <c r="K24" s="4"/>
      <c r="M24" s="15"/>
      <c r="N24" s="15"/>
    </row>
    <row r="25" spans="1:14" s="15" customFormat="1" ht="18" customHeight="1">
      <c r="B25" s="20"/>
      <c r="C25" s="20"/>
      <c r="D25" s="20"/>
      <c r="E25" s="223"/>
      <c r="F25" s="4"/>
      <c r="G25" s="4"/>
      <c r="H25" s="4"/>
      <c r="I25" s="4"/>
      <c r="J25" s="4"/>
      <c r="K25" s="4"/>
      <c r="L25" s="4"/>
    </row>
    <row r="26" spans="1:14" s="15" customFormat="1" ht="18" customHeight="1">
      <c r="B26" s="128"/>
      <c r="C26"/>
      <c r="D26"/>
      <c r="E26"/>
      <c r="F26"/>
      <c r="G26"/>
      <c r="H26"/>
      <c r="I26"/>
      <c r="J26"/>
      <c r="K26"/>
      <c r="L26"/>
    </row>
    <row r="27" spans="1:14" s="153" customFormat="1" ht="18" customHeight="1">
      <c r="A27" s="15"/>
      <c r="B27" s="128"/>
      <c r="C27"/>
      <c r="D27"/>
      <c r="E27"/>
      <c r="F27"/>
      <c r="G27"/>
      <c r="H27"/>
      <c r="I27"/>
      <c r="J27"/>
      <c r="K27"/>
      <c r="L27"/>
      <c r="M27" s="15"/>
      <c r="N27" s="15"/>
    </row>
    <row r="28" spans="1:14" s="15" customFormat="1" ht="18" customHeight="1">
      <c r="B28" s="128"/>
      <c r="C28"/>
      <c r="D28"/>
      <c r="E28"/>
      <c r="F28"/>
      <c r="G28"/>
      <c r="H28"/>
      <c r="I28"/>
      <c r="J28"/>
      <c r="K28"/>
      <c r="L28"/>
    </row>
    <row r="29" spans="1:14" s="153" customFormat="1" ht="18" customHeight="1">
      <c r="A29" s="15"/>
      <c r="B29" s="112"/>
      <c r="C29"/>
      <c r="D29"/>
      <c r="E29"/>
      <c r="F29"/>
      <c r="G29"/>
      <c r="H29"/>
      <c r="I29"/>
      <c r="J29"/>
      <c r="K29"/>
      <c r="L29"/>
      <c r="M29" s="15"/>
      <c r="N29" s="15"/>
    </row>
    <row r="30" spans="1:14" s="15" customFormat="1" ht="18" customHeight="1">
      <c r="B30" s="112"/>
      <c r="C30"/>
      <c r="D30"/>
      <c r="E30"/>
      <c r="F30"/>
      <c r="G30"/>
      <c r="H30"/>
      <c r="I30"/>
      <c r="J30"/>
      <c r="K30"/>
      <c r="L30"/>
    </row>
    <row r="31" spans="1:14" s="153" customFormat="1" ht="18" customHeight="1">
      <c r="A31" s="15"/>
      <c r="B31" s="112"/>
      <c r="C31"/>
      <c r="D31"/>
      <c r="E31"/>
      <c r="F31"/>
      <c r="G31"/>
      <c r="H31"/>
      <c r="I31"/>
      <c r="J31"/>
      <c r="K31"/>
      <c r="L31"/>
      <c r="M31" s="15"/>
      <c r="N31" s="15"/>
    </row>
    <row r="32" spans="1:14" s="15" customFormat="1" ht="24.75" customHeight="1">
      <c r="A32" s="157"/>
      <c r="B32" s="112"/>
      <c r="C32"/>
      <c r="D32"/>
      <c r="E32"/>
      <c r="F32"/>
      <c r="G32"/>
      <c r="H32"/>
      <c r="I32"/>
      <c r="J32"/>
      <c r="K32"/>
      <c r="L32"/>
      <c r="N32" s="157"/>
    </row>
    <row r="33" spans="1:18" ht="12" customHeight="1">
      <c r="A33" s="20"/>
      <c r="Q33" s="5"/>
    </row>
    <row r="34" spans="1:18" ht="21.95" customHeight="1">
      <c r="A34" s="4"/>
      <c r="M34" s="5"/>
      <c r="N34" s="5"/>
      <c r="R34" s="5"/>
    </row>
    <row r="35" spans="1:18" ht="3.75" customHeight="1">
      <c r="A35" s="5"/>
      <c r="M35" s="5"/>
      <c r="N35" s="5"/>
    </row>
    <row r="36" spans="1:18" ht="21.75" hidden="1" customHeight="1">
      <c r="A36" s="5"/>
      <c r="M36" s="5"/>
      <c r="N36" s="5"/>
    </row>
    <row r="37" spans="1:18" ht="21.95" customHeight="1">
      <c r="M37" s="5"/>
      <c r="N37" s="5"/>
    </row>
    <row r="38" spans="1:18" ht="21.95" customHeight="1">
      <c r="M38" s="5"/>
      <c r="N38" s="5"/>
    </row>
    <row r="39" spans="1:18" ht="21.95" customHeight="1">
      <c r="M39" s="5"/>
      <c r="N39" s="5"/>
    </row>
    <row r="40" spans="1:18" ht="21.95" customHeight="1">
      <c r="M40" s="5"/>
      <c r="N40" s="5"/>
    </row>
    <row r="41" spans="1:18" ht="21.95" customHeight="1">
      <c r="M41" s="5"/>
      <c r="N41" s="5"/>
    </row>
  </sheetData>
  <mergeCells count="7">
    <mergeCell ref="B1:L1"/>
    <mergeCell ref="B2:C2"/>
    <mergeCell ref="G2:L2"/>
    <mergeCell ref="B3:B4"/>
    <mergeCell ref="C3:D3"/>
    <mergeCell ref="E3:F3"/>
    <mergeCell ref="G3:L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2" orientation="landscape" r:id="rId1"/>
  <headerFooter>
    <oddFooter>&amp;C&amp;14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rightToLeft="1" view="pageBreakPreview" zoomScale="88" zoomScaleSheetLayoutView="88" workbookViewId="0">
      <selection activeCell="B2" sqref="B2:K2"/>
    </sheetView>
  </sheetViews>
  <sheetFormatPr defaultRowHeight="21.95" customHeight="1"/>
  <cols>
    <col min="1" max="1" width="2.28515625" customWidth="1"/>
    <col min="2" max="2" width="29.42578125" style="76" customWidth="1"/>
    <col min="3" max="3" width="11.28515625" hidden="1" customWidth="1"/>
    <col min="4" max="4" width="8.140625" customWidth="1"/>
    <col min="5" max="5" width="11.42578125" customWidth="1"/>
    <col min="6" max="6" width="9" customWidth="1"/>
    <col min="7" max="7" width="12.28515625" customWidth="1"/>
    <col min="8" max="8" width="8" customWidth="1"/>
    <col min="9" max="9" width="19.42578125" customWidth="1"/>
    <col min="10" max="10" width="8" customWidth="1"/>
    <col min="11" max="11" width="21" customWidth="1"/>
    <col min="14" max="14" width="12.28515625" bestFit="1" customWidth="1"/>
    <col min="19" max="19" width="12.28515625" bestFit="1" customWidth="1"/>
  </cols>
  <sheetData>
    <row r="1" spans="1:14" ht="17.25" customHeight="1"/>
    <row r="2" spans="1:14" ht="21.95" customHeight="1">
      <c r="B2" s="584" t="s">
        <v>206</v>
      </c>
      <c r="C2" s="584"/>
      <c r="D2" s="584"/>
      <c r="E2" s="584"/>
      <c r="F2" s="584"/>
      <c r="G2" s="584"/>
      <c r="H2" s="584"/>
      <c r="I2" s="584"/>
      <c r="J2" s="584"/>
      <c r="K2" s="584"/>
    </row>
    <row r="3" spans="1:14" ht="18.75" customHeight="1" thickBot="1">
      <c r="B3" s="75" t="s">
        <v>205</v>
      </c>
      <c r="C3" s="21"/>
      <c r="F3" s="21"/>
      <c r="G3" s="21"/>
      <c r="H3" s="632"/>
      <c r="I3" s="632"/>
      <c r="K3" s="192" t="s">
        <v>42</v>
      </c>
    </row>
    <row r="4" spans="1:14" ht="18.75" customHeight="1" thickTop="1">
      <c r="B4" s="633" t="s">
        <v>13</v>
      </c>
      <c r="C4" s="264"/>
      <c r="D4" s="613" t="s">
        <v>95</v>
      </c>
      <c r="E4" s="613"/>
      <c r="F4" s="613" t="s">
        <v>132</v>
      </c>
      <c r="G4" s="613"/>
      <c r="H4" s="613" t="s">
        <v>124</v>
      </c>
      <c r="I4" s="613"/>
      <c r="J4" s="613" t="s">
        <v>84</v>
      </c>
      <c r="K4" s="613"/>
    </row>
    <row r="5" spans="1:14" ht="19.5" customHeight="1" thickBot="1">
      <c r="B5" s="634"/>
      <c r="C5" s="501"/>
      <c r="D5" s="499" t="s">
        <v>8</v>
      </c>
      <c r="E5" s="500" t="s">
        <v>9</v>
      </c>
      <c r="F5" s="500" t="s">
        <v>8</v>
      </c>
      <c r="G5" s="500" t="s">
        <v>9</v>
      </c>
      <c r="H5" s="500" t="s">
        <v>51</v>
      </c>
      <c r="I5" s="500" t="s">
        <v>9</v>
      </c>
      <c r="J5" s="500" t="s">
        <v>51</v>
      </c>
      <c r="K5" s="500" t="s">
        <v>86</v>
      </c>
    </row>
    <row r="6" spans="1:14" ht="19.5" customHeight="1" thickTop="1">
      <c r="B6" s="141" t="s">
        <v>80</v>
      </c>
      <c r="C6" s="143"/>
      <c r="D6" s="169">
        <v>0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0">
        <v>3</v>
      </c>
      <c r="K6" s="170">
        <v>9007590</v>
      </c>
    </row>
    <row r="7" spans="1:14" ht="18" customHeight="1">
      <c r="B7" s="307" t="s">
        <v>36</v>
      </c>
      <c r="C7" s="308"/>
      <c r="D7" s="308">
        <v>0</v>
      </c>
      <c r="E7" s="308">
        <v>0</v>
      </c>
      <c r="F7" s="308">
        <v>0</v>
      </c>
      <c r="G7" s="308">
        <v>0</v>
      </c>
      <c r="H7" s="308">
        <v>11</v>
      </c>
      <c r="I7" s="308">
        <v>2611543</v>
      </c>
      <c r="J7" s="308">
        <v>26</v>
      </c>
      <c r="K7" s="308">
        <v>16933695</v>
      </c>
    </row>
    <row r="8" spans="1:14" s="153" customFormat="1" ht="23.25" customHeight="1">
      <c r="A8" s="15"/>
      <c r="B8" s="141" t="s">
        <v>17</v>
      </c>
      <c r="C8" s="143"/>
      <c r="D8" s="169">
        <v>0</v>
      </c>
      <c r="E8" s="170">
        <v>0</v>
      </c>
      <c r="F8" s="170">
        <v>0</v>
      </c>
      <c r="G8" s="170">
        <v>0</v>
      </c>
      <c r="H8" s="170">
        <v>2</v>
      </c>
      <c r="I8" s="170">
        <v>19988812</v>
      </c>
      <c r="J8" s="170">
        <v>6</v>
      </c>
      <c r="K8" s="170">
        <v>24364497</v>
      </c>
    </row>
    <row r="9" spans="1:14" s="15" customFormat="1" ht="18" customHeight="1">
      <c r="B9" s="307" t="s">
        <v>18</v>
      </c>
      <c r="C9" s="308"/>
      <c r="D9" s="308">
        <v>0</v>
      </c>
      <c r="E9" s="308">
        <v>0</v>
      </c>
      <c r="F9" s="308">
        <v>0</v>
      </c>
      <c r="G9" s="308">
        <v>0</v>
      </c>
      <c r="H9" s="308">
        <v>0</v>
      </c>
      <c r="I9" s="308">
        <v>0</v>
      </c>
      <c r="J9" s="308">
        <v>3</v>
      </c>
      <c r="K9" s="308">
        <v>1398153</v>
      </c>
    </row>
    <row r="10" spans="1:14" s="15" customFormat="1" ht="18" customHeight="1">
      <c r="B10" s="141" t="s">
        <v>19</v>
      </c>
      <c r="C10" s="143"/>
      <c r="D10" s="169">
        <v>0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1</v>
      </c>
      <c r="K10" s="170">
        <v>825347</v>
      </c>
    </row>
    <row r="11" spans="1:14" ht="18" customHeight="1">
      <c r="A11" s="15"/>
      <c r="B11" s="269" t="s">
        <v>26</v>
      </c>
      <c r="C11" s="526"/>
      <c r="D11" s="527">
        <v>0</v>
      </c>
      <c r="E11" s="220">
        <v>0</v>
      </c>
      <c r="F11" s="220">
        <v>0</v>
      </c>
      <c r="G11" s="220">
        <v>0</v>
      </c>
      <c r="H11" s="220">
        <v>1</v>
      </c>
      <c r="I11" s="220">
        <v>4065000</v>
      </c>
      <c r="J11" s="220">
        <v>17</v>
      </c>
      <c r="K11" s="220">
        <v>1038601884</v>
      </c>
    </row>
    <row r="12" spans="1:14" ht="18" customHeight="1">
      <c r="A12" s="15"/>
      <c r="B12" s="528" t="s">
        <v>146</v>
      </c>
      <c r="C12" s="529"/>
      <c r="D12" s="529">
        <v>0</v>
      </c>
      <c r="E12" s="529">
        <v>0</v>
      </c>
      <c r="F12" s="529">
        <v>0</v>
      </c>
      <c r="G12" s="529">
        <v>0</v>
      </c>
      <c r="H12" s="529">
        <v>1</v>
      </c>
      <c r="I12" s="529">
        <v>5000000</v>
      </c>
      <c r="J12" s="529">
        <v>1</v>
      </c>
      <c r="K12" s="529">
        <v>5000000</v>
      </c>
    </row>
    <row r="13" spans="1:14" s="153" customFormat="1" ht="20.25" customHeight="1">
      <c r="A13" s="15"/>
      <c r="B13" s="269" t="s">
        <v>50</v>
      </c>
      <c r="C13" s="526"/>
      <c r="D13" s="527">
        <v>0</v>
      </c>
      <c r="E13" s="220">
        <v>0</v>
      </c>
      <c r="F13" s="220">
        <v>0</v>
      </c>
      <c r="G13" s="220">
        <v>0</v>
      </c>
      <c r="H13" s="220">
        <v>11</v>
      </c>
      <c r="I13" s="220">
        <v>10554219</v>
      </c>
      <c r="J13" s="220">
        <v>11</v>
      </c>
      <c r="K13" s="220">
        <v>10554219</v>
      </c>
      <c r="N13" s="155"/>
    </row>
    <row r="14" spans="1:14" s="15" customFormat="1" ht="18" customHeight="1">
      <c r="B14" s="528" t="s">
        <v>21</v>
      </c>
      <c r="C14" s="529"/>
      <c r="D14" s="529">
        <v>0</v>
      </c>
      <c r="E14" s="529">
        <v>0</v>
      </c>
      <c r="F14" s="529">
        <v>0</v>
      </c>
      <c r="G14" s="529">
        <v>0</v>
      </c>
      <c r="H14" s="529">
        <v>19</v>
      </c>
      <c r="I14" s="529">
        <v>12991568</v>
      </c>
      <c r="J14" s="529">
        <v>19</v>
      </c>
      <c r="K14" s="529">
        <v>12991568</v>
      </c>
    </row>
    <row r="15" spans="1:14" s="15" customFormat="1" ht="18" customHeight="1">
      <c r="B15" s="269" t="s">
        <v>147</v>
      </c>
      <c r="C15" s="526"/>
      <c r="D15" s="527">
        <v>0</v>
      </c>
      <c r="E15" s="220">
        <v>0</v>
      </c>
      <c r="F15" s="220">
        <v>0</v>
      </c>
      <c r="G15" s="220">
        <v>0</v>
      </c>
      <c r="H15" s="220">
        <v>1</v>
      </c>
      <c r="I15" s="220">
        <v>1472459</v>
      </c>
      <c r="J15" s="220">
        <v>1</v>
      </c>
      <c r="K15" s="220">
        <v>1472459</v>
      </c>
    </row>
    <row r="16" spans="1:14" ht="18" customHeight="1">
      <c r="A16" s="15"/>
      <c r="B16" s="528" t="s">
        <v>166</v>
      </c>
      <c r="C16" s="529"/>
      <c r="D16" s="529">
        <v>0</v>
      </c>
      <c r="E16" s="529">
        <v>0</v>
      </c>
      <c r="F16" s="529">
        <v>0</v>
      </c>
      <c r="G16" s="529">
        <v>0</v>
      </c>
      <c r="H16" s="529">
        <v>1</v>
      </c>
      <c r="I16" s="529">
        <v>487000</v>
      </c>
      <c r="J16" s="529">
        <v>1</v>
      </c>
      <c r="K16" s="529">
        <v>487000</v>
      </c>
    </row>
    <row r="17" spans="2:19" ht="18" customHeight="1">
      <c r="B17" s="269" t="s">
        <v>22</v>
      </c>
      <c r="C17" s="526"/>
      <c r="D17" s="527">
        <v>0</v>
      </c>
      <c r="E17" s="220">
        <v>0</v>
      </c>
      <c r="F17" s="220">
        <v>0</v>
      </c>
      <c r="G17" s="220">
        <v>0</v>
      </c>
      <c r="H17" s="220">
        <v>10</v>
      </c>
      <c r="I17" s="220">
        <v>9307993</v>
      </c>
      <c r="J17" s="220">
        <v>10</v>
      </c>
      <c r="K17" s="220">
        <v>9307993</v>
      </c>
    </row>
    <row r="18" spans="2:19" ht="18" customHeight="1">
      <c r="B18" s="141" t="s">
        <v>148</v>
      </c>
      <c r="C18" s="143"/>
      <c r="D18" s="169">
        <v>0</v>
      </c>
      <c r="E18" s="170">
        <v>0</v>
      </c>
      <c r="F18" s="170">
        <v>0</v>
      </c>
      <c r="G18" s="170">
        <v>0</v>
      </c>
      <c r="H18" s="170">
        <v>2</v>
      </c>
      <c r="I18" s="170">
        <v>982260</v>
      </c>
      <c r="J18" s="170">
        <v>2</v>
      </c>
      <c r="K18" s="170">
        <v>982260</v>
      </c>
    </row>
    <row r="19" spans="2:19" ht="18" customHeight="1">
      <c r="B19" s="307" t="s">
        <v>24</v>
      </c>
      <c r="C19" s="308"/>
      <c r="D19" s="308">
        <v>0</v>
      </c>
      <c r="E19" s="308">
        <v>0</v>
      </c>
      <c r="F19" s="308">
        <v>0</v>
      </c>
      <c r="G19" s="308">
        <v>0</v>
      </c>
      <c r="H19" s="308">
        <v>196</v>
      </c>
      <c r="I19" s="308">
        <v>458077018</v>
      </c>
      <c r="J19" s="308">
        <v>300</v>
      </c>
      <c r="K19" s="308">
        <v>707779413</v>
      </c>
    </row>
    <row r="20" spans="2:19" ht="18" customHeight="1">
      <c r="B20" s="141" t="s">
        <v>23</v>
      </c>
      <c r="C20" s="143"/>
      <c r="D20" s="169">
        <v>0</v>
      </c>
      <c r="E20" s="170">
        <v>0</v>
      </c>
      <c r="F20" s="170">
        <v>0</v>
      </c>
      <c r="G20" s="170">
        <v>0</v>
      </c>
      <c r="H20" s="170">
        <v>4</v>
      </c>
      <c r="I20" s="170">
        <v>290290</v>
      </c>
      <c r="J20" s="170">
        <v>24</v>
      </c>
      <c r="K20" s="170">
        <v>25633807</v>
      </c>
    </row>
    <row r="21" spans="2:19" ht="18" customHeight="1">
      <c r="B21" s="307" t="s">
        <v>149</v>
      </c>
      <c r="C21" s="308"/>
      <c r="D21" s="308">
        <v>0</v>
      </c>
      <c r="E21" s="308">
        <v>0</v>
      </c>
      <c r="F21" s="308">
        <v>1</v>
      </c>
      <c r="G21" s="308">
        <v>1018924</v>
      </c>
      <c r="H21" s="308">
        <v>0</v>
      </c>
      <c r="I21" s="308">
        <v>0</v>
      </c>
      <c r="J21" s="308">
        <v>1</v>
      </c>
      <c r="K21" s="308">
        <v>1018924</v>
      </c>
    </row>
    <row r="22" spans="2:19" ht="18" customHeight="1">
      <c r="B22" s="141" t="s">
        <v>70</v>
      </c>
      <c r="C22" s="143"/>
      <c r="D22" s="169">
        <v>0</v>
      </c>
      <c r="E22" s="170">
        <v>0</v>
      </c>
      <c r="F22" s="170">
        <v>0</v>
      </c>
      <c r="G22" s="170">
        <v>0</v>
      </c>
      <c r="H22" s="170">
        <v>1</v>
      </c>
      <c r="I22" s="170">
        <v>605801</v>
      </c>
      <c r="J22" s="170">
        <v>1</v>
      </c>
      <c r="K22" s="170">
        <v>605801</v>
      </c>
    </row>
    <row r="23" spans="2:19" ht="18" customHeight="1" thickBot="1">
      <c r="B23" s="380" t="s">
        <v>25</v>
      </c>
      <c r="C23" s="381"/>
      <c r="D23" s="381">
        <v>3</v>
      </c>
      <c r="E23" s="381">
        <v>397171</v>
      </c>
      <c r="F23" s="381">
        <v>0</v>
      </c>
      <c r="G23" s="381">
        <v>0</v>
      </c>
      <c r="H23" s="381">
        <v>19</v>
      </c>
      <c r="I23" s="381">
        <v>38530442</v>
      </c>
      <c r="J23" s="381">
        <v>124</v>
      </c>
      <c r="K23" s="381">
        <v>100971018</v>
      </c>
      <c r="S23" s="8"/>
    </row>
    <row r="24" spans="2:19" ht="21.95" customHeight="1" thickBot="1">
      <c r="B24" s="482" t="s">
        <v>0</v>
      </c>
      <c r="C24" s="378"/>
      <c r="D24" s="379">
        <f>SUM(D6:D23)</f>
        <v>3</v>
      </c>
      <c r="E24" s="368">
        <f>SUM(E6:E23)</f>
        <v>397171</v>
      </c>
      <c r="F24" s="368">
        <f>SUM(F6:F23)</f>
        <v>1</v>
      </c>
      <c r="G24" s="368">
        <f>SUM(G21:G23)</f>
        <v>1018924</v>
      </c>
      <c r="H24" s="368">
        <f>SUM(H6:H23)</f>
        <v>279</v>
      </c>
      <c r="I24" s="368">
        <f>SUM(I6:I23)</f>
        <v>564964405</v>
      </c>
      <c r="J24" s="368">
        <f>SUM(J6:J23)</f>
        <v>551</v>
      </c>
      <c r="K24" s="368">
        <f>SUM(K6:K23)</f>
        <v>1967935628</v>
      </c>
    </row>
    <row r="25" spans="2:19" ht="33.75" customHeight="1" thickTop="1">
      <c r="D25" s="5"/>
      <c r="E25" s="5"/>
      <c r="I25" s="8"/>
    </row>
    <row r="26" spans="2:19" ht="21.95" customHeight="1">
      <c r="D26" s="5"/>
      <c r="E26" s="5"/>
      <c r="F26" s="221"/>
    </row>
    <row r="27" spans="2:19" ht="21.95" customHeight="1">
      <c r="D27" s="5"/>
      <c r="E27" s="5"/>
    </row>
    <row r="28" spans="2:19" ht="21.95" customHeight="1">
      <c r="D28" s="5"/>
      <c r="E28" s="5"/>
    </row>
    <row r="29" spans="2:19" ht="21.95" customHeight="1">
      <c r="D29" s="5"/>
      <c r="E29" s="5"/>
    </row>
    <row r="30" spans="2:19" ht="21.95" customHeight="1">
      <c r="D30" s="5"/>
      <c r="E30" s="5"/>
    </row>
    <row r="31" spans="2:19" ht="21.95" customHeight="1">
      <c r="D31" s="5"/>
      <c r="E31" s="5"/>
    </row>
    <row r="32" spans="2:19" ht="21.95" customHeight="1">
      <c r="D32" s="5"/>
      <c r="E32" s="5"/>
    </row>
    <row r="33" spans="4:5" ht="21.95" customHeight="1">
      <c r="D33" s="5"/>
      <c r="E33" s="5"/>
    </row>
    <row r="34" spans="4:5" ht="21.95" customHeight="1">
      <c r="D34" s="5"/>
      <c r="E34" s="5"/>
    </row>
    <row r="35" spans="4:5" ht="21.95" customHeight="1">
      <c r="D35" s="14"/>
      <c r="E35" s="5"/>
    </row>
    <row r="36" spans="4:5" ht="21.95" customHeight="1">
      <c r="D36" s="14"/>
      <c r="E36" s="5"/>
    </row>
    <row r="37" spans="4:5" ht="21.95" customHeight="1">
      <c r="D37" s="14"/>
      <c r="E37" s="5"/>
    </row>
    <row r="38" spans="4:5" ht="21.95" customHeight="1">
      <c r="D38" s="14"/>
      <c r="E38" s="5"/>
    </row>
    <row r="39" spans="4:5" ht="21.95" customHeight="1">
      <c r="D39" s="14"/>
      <c r="E39" s="5"/>
    </row>
    <row r="40" spans="4:5" ht="21.95" customHeight="1">
      <c r="D40" s="14"/>
      <c r="E40" s="5"/>
    </row>
    <row r="41" spans="4:5" ht="21.95" customHeight="1">
      <c r="D41" s="14"/>
    </row>
    <row r="42" spans="4:5" ht="21.95" customHeight="1">
      <c r="D42" s="14"/>
      <c r="E42" s="5"/>
    </row>
    <row r="43" spans="4:5" ht="21.95" customHeight="1">
      <c r="D43" s="14"/>
      <c r="E43" s="12"/>
    </row>
    <row r="44" spans="4:5" ht="21.95" customHeight="1">
      <c r="D44" s="14"/>
      <c r="E44" s="15"/>
    </row>
    <row r="45" spans="4:5" ht="21.95" customHeight="1">
      <c r="D45" s="14"/>
      <c r="E45" s="15"/>
    </row>
    <row r="46" spans="4:5" ht="21.95" customHeight="1">
      <c r="D46" s="14"/>
    </row>
    <row r="47" spans="4:5" ht="21.95" customHeight="1">
      <c r="D47" s="14"/>
    </row>
    <row r="48" spans="4:5" ht="21.95" customHeight="1">
      <c r="D48" s="14"/>
    </row>
    <row r="49" spans="4:5" ht="21.95" customHeight="1">
      <c r="D49" s="14"/>
    </row>
    <row r="50" spans="4:5" ht="21.95" customHeight="1">
      <c r="D50" s="4"/>
      <c r="E50" s="5"/>
    </row>
    <row r="51" spans="4:5" ht="21.95" customHeight="1">
      <c r="D51" s="4"/>
      <c r="E51" s="5"/>
    </row>
    <row r="52" spans="4:5" ht="21.95" customHeight="1">
      <c r="D52" s="4"/>
      <c r="E52" s="4"/>
    </row>
    <row r="53" spans="4:5" ht="21.95" customHeight="1">
      <c r="D53" s="4"/>
      <c r="E53" s="4"/>
    </row>
    <row r="54" spans="4:5" ht="21.95" customHeight="1">
      <c r="D54" s="4"/>
      <c r="E54" s="4"/>
    </row>
    <row r="55" spans="4:5" ht="21.95" customHeight="1">
      <c r="D55" s="4"/>
      <c r="E55" s="4"/>
    </row>
    <row r="56" spans="4:5" ht="21.95" customHeight="1">
      <c r="D56" s="4"/>
      <c r="E56" s="4"/>
    </row>
    <row r="57" spans="4:5" ht="21.95" customHeight="1">
      <c r="D57" s="4"/>
      <c r="E57" s="4"/>
    </row>
    <row r="58" spans="4:5" ht="21.95" customHeight="1">
      <c r="D58" s="4"/>
      <c r="E58" s="4"/>
    </row>
    <row r="59" spans="4:5" ht="21.95" customHeight="1">
      <c r="D59" s="4"/>
      <c r="E59" s="11"/>
    </row>
    <row r="60" spans="4:5" ht="21.95" customHeight="1">
      <c r="D60" s="4"/>
      <c r="E60" s="4"/>
    </row>
    <row r="61" spans="4:5" ht="21.95" customHeight="1">
      <c r="D61" s="5"/>
      <c r="E61" s="5"/>
    </row>
    <row r="62" spans="4:5" ht="21.95" customHeight="1">
      <c r="D62" s="10"/>
      <c r="E62" s="5"/>
    </row>
  </sheetData>
  <mergeCells count="7">
    <mergeCell ref="J4:K4"/>
    <mergeCell ref="B2:K2"/>
    <mergeCell ref="D4:E4"/>
    <mergeCell ref="H3:I3"/>
    <mergeCell ref="H4:I4"/>
    <mergeCell ref="B4:B5"/>
    <mergeCell ref="F4:G4"/>
  </mergeCells>
  <printOptions horizontalCentered="1" verticalCentered="1"/>
  <pageMargins left="0.31496062992125984" right="0.15748031496062992" top="0.39370078740157483" bottom="0.39370078740157483" header="0.31496062992125984" footer="0.31496062992125984"/>
  <pageSetup paperSize="9" scale="91" orientation="landscape" r:id="rId1"/>
  <headerFooter>
    <oddFooter>&amp;C&amp;14 15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rightToLeft="1" view="pageBreakPreview" topLeftCell="B1" zoomScaleSheetLayoutView="100" workbookViewId="0">
      <selection activeCell="Q10" sqref="Q10"/>
    </sheetView>
  </sheetViews>
  <sheetFormatPr defaultRowHeight="21.95" customHeight="1"/>
  <cols>
    <col min="1" max="2" width="2.28515625" style="28" customWidth="1"/>
    <col min="3" max="3" width="16.140625" style="80" customWidth="1"/>
    <col min="4" max="4" width="7" style="80" customWidth="1"/>
    <col min="5" max="5" width="13.7109375" style="80" customWidth="1"/>
    <col min="6" max="6" width="7.85546875" style="80" customWidth="1"/>
    <col min="7" max="7" width="14" style="80" customWidth="1"/>
    <col min="8" max="8" width="6.140625" style="28" customWidth="1"/>
    <col min="9" max="9" width="16" style="28" customWidth="1"/>
    <col min="10" max="10" width="6.7109375" style="28" customWidth="1"/>
    <col min="11" max="11" width="13.42578125" style="28" customWidth="1"/>
    <col min="12" max="12" width="6.5703125" style="80" customWidth="1"/>
    <col min="13" max="13" width="17.7109375" style="80" customWidth="1"/>
    <col min="14" max="15" width="9.140625" style="28"/>
    <col min="16" max="16" width="10.140625" style="28" bestFit="1" customWidth="1"/>
    <col min="17" max="16384" width="9.140625" style="28"/>
  </cols>
  <sheetData>
    <row r="1" spans="1:19" ht="24.75" customHeight="1"/>
    <row r="2" spans="1:19" ht="21.95" customHeight="1">
      <c r="C2" s="635" t="s">
        <v>165</v>
      </c>
      <c r="D2" s="635"/>
      <c r="E2" s="635"/>
      <c r="F2" s="635"/>
      <c r="G2" s="635"/>
      <c r="H2" s="635"/>
      <c r="I2" s="635"/>
      <c r="J2" s="635"/>
      <c r="K2" s="417"/>
      <c r="L2" s="37"/>
      <c r="M2" s="37"/>
      <c r="P2" s="33"/>
    </row>
    <row r="3" spans="1:19" ht="21.95" customHeight="1" thickBot="1">
      <c r="C3" s="75" t="s">
        <v>49</v>
      </c>
      <c r="D3" s="75"/>
      <c r="E3" s="75"/>
      <c r="F3" s="75"/>
      <c r="G3" s="75"/>
      <c r="H3" s="67"/>
      <c r="I3" s="62"/>
      <c r="J3" s="22"/>
      <c r="K3" s="321"/>
      <c r="L3" s="75"/>
      <c r="M3" s="321" t="s">
        <v>53</v>
      </c>
      <c r="P3" s="125"/>
    </row>
    <row r="4" spans="1:19" ht="21.95" customHeight="1" thickTop="1">
      <c r="C4" s="633" t="s">
        <v>7</v>
      </c>
      <c r="D4" s="613" t="s">
        <v>194</v>
      </c>
      <c r="E4" s="613"/>
      <c r="F4" s="613" t="s">
        <v>185</v>
      </c>
      <c r="G4" s="613"/>
      <c r="H4" s="613" t="s">
        <v>73</v>
      </c>
      <c r="I4" s="613"/>
      <c r="J4" s="613" t="s">
        <v>134</v>
      </c>
      <c r="K4" s="613"/>
      <c r="L4" s="613" t="s">
        <v>93</v>
      </c>
      <c r="M4" s="613"/>
    </row>
    <row r="5" spans="1:19" ht="21.95" customHeight="1" thickBot="1">
      <c r="C5" s="634"/>
      <c r="D5" s="502" t="s">
        <v>8</v>
      </c>
      <c r="E5" s="502" t="s">
        <v>9</v>
      </c>
      <c r="F5" s="502" t="s">
        <v>8</v>
      </c>
      <c r="G5" s="502" t="s">
        <v>9</v>
      </c>
      <c r="H5" s="502" t="s">
        <v>8</v>
      </c>
      <c r="I5" s="502" t="s">
        <v>9</v>
      </c>
      <c r="J5" s="502" t="s">
        <v>8</v>
      </c>
      <c r="K5" s="502" t="s">
        <v>9</v>
      </c>
      <c r="L5" s="502" t="s">
        <v>8</v>
      </c>
      <c r="M5" s="502" t="s">
        <v>9</v>
      </c>
    </row>
    <row r="6" spans="1:19" ht="21.95" customHeight="1" thickTop="1">
      <c r="C6" s="141" t="s">
        <v>94</v>
      </c>
      <c r="D6" s="268">
        <v>4</v>
      </c>
      <c r="E6" s="317">
        <v>6618218</v>
      </c>
      <c r="F6" s="268">
        <v>0</v>
      </c>
      <c r="G6" s="317">
        <v>0</v>
      </c>
      <c r="H6" s="268">
        <v>130</v>
      </c>
      <c r="I6" s="317">
        <v>48227057</v>
      </c>
      <c r="J6" s="268">
        <v>1</v>
      </c>
      <c r="K6" s="317">
        <v>4189872</v>
      </c>
      <c r="L6" s="268">
        <v>135</v>
      </c>
      <c r="M6" s="317">
        <v>59035147</v>
      </c>
    </row>
    <row r="7" spans="1:19" ht="16.5" customHeight="1">
      <c r="C7" s="79" t="s">
        <v>12</v>
      </c>
      <c r="D7" s="118">
        <v>29</v>
      </c>
      <c r="E7" s="118">
        <v>76055912</v>
      </c>
      <c r="F7" s="118">
        <v>0</v>
      </c>
      <c r="G7" s="118">
        <v>0</v>
      </c>
      <c r="H7" s="74">
        <v>0</v>
      </c>
      <c r="I7" s="74">
        <v>0</v>
      </c>
      <c r="J7" s="74">
        <v>0</v>
      </c>
      <c r="K7" s="74">
        <v>0</v>
      </c>
      <c r="L7" s="118">
        <v>29</v>
      </c>
      <c r="M7" s="118">
        <v>76055912</v>
      </c>
      <c r="P7" s="178"/>
      <c r="Q7" s="178"/>
      <c r="R7" s="178"/>
      <c r="S7" s="46"/>
    </row>
    <row r="8" spans="1:19" s="102" customFormat="1" ht="16.5" customHeight="1">
      <c r="C8" s="141" t="s">
        <v>1</v>
      </c>
      <c r="D8" s="418">
        <v>8</v>
      </c>
      <c r="E8" s="120">
        <v>3478343</v>
      </c>
      <c r="F8" s="418">
        <v>0</v>
      </c>
      <c r="G8" s="120">
        <v>0</v>
      </c>
      <c r="H8" s="418">
        <v>57</v>
      </c>
      <c r="I8" s="120">
        <v>122161850</v>
      </c>
      <c r="J8" s="418">
        <v>0</v>
      </c>
      <c r="K8" s="120">
        <v>0</v>
      </c>
      <c r="L8" s="418">
        <v>65</v>
      </c>
      <c r="M8" s="120">
        <v>125640193</v>
      </c>
      <c r="P8" s="118"/>
      <c r="Q8" s="118"/>
      <c r="R8" s="118"/>
    </row>
    <row r="9" spans="1:19" s="158" customFormat="1" ht="16.5" customHeight="1">
      <c r="C9" s="79" t="s">
        <v>77</v>
      </c>
      <c r="D9" s="118">
        <v>5</v>
      </c>
      <c r="E9" s="118">
        <v>26627374</v>
      </c>
      <c r="F9" s="118">
        <v>1</v>
      </c>
      <c r="G9" s="118">
        <v>3336770</v>
      </c>
      <c r="H9" s="74">
        <v>40</v>
      </c>
      <c r="I9" s="74">
        <v>168293155</v>
      </c>
      <c r="J9" s="74">
        <v>0</v>
      </c>
      <c r="K9" s="74">
        <v>0</v>
      </c>
      <c r="L9" s="118">
        <v>46</v>
      </c>
      <c r="M9" s="118">
        <v>198257299</v>
      </c>
      <c r="P9" s="57"/>
      <c r="Q9" s="57"/>
      <c r="R9" s="57"/>
    </row>
    <row r="10" spans="1:19" s="37" customFormat="1" ht="16.5" customHeight="1">
      <c r="A10" s="31"/>
      <c r="B10" s="31"/>
      <c r="C10" s="141" t="s">
        <v>2</v>
      </c>
      <c r="D10" s="418">
        <v>121</v>
      </c>
      <c r="E10" s="120">
        <v>223271407</v>
      </c>
      <c r="F10" s="418">
        <v>0</v>
      </c>
      <c r="G10" s="120">
        <v>0</v>
      </c>
      <c r="H10" s="418">
        <v>0</v>
      </c>
      <c r="I10" s="120">
        <v>0</v>
      </c>
      <c r="J10" s="418">
        <v>0</v>
      </c>
      <c r="K10" s="120">
        <v>0</v>
      </c>
      <c r="L10" s="445">
        <v>121</v>
      </c>
      <c r="M10" s="317">
        <v>223271407</v>
      </c>
      <c r="P10" s="96"/>
      <c r="Q10" s="96"/>
      <c r="R10" s="96"/>
    </row>
    <row r="11" spans="1:19" s="31" customFormat="1" ht="16.5" customHeight="1">
      <c r="C11" s="79" t="s">
        <v>3</v>
      </c>
      <c r="D11" s="118">
        <v>16</v>
      </c>
      <c r="E11" s="118">
        <v>23449424</v>
      </c>
      <c r="F11" s="118">
        <v>2</v>
      </c>
      <c r="G11" s="118">
        <v>1008253</v>
      </c>
      <c r="H11" s="74">
        <v>0</v>
      </c>
      <c r="I11" s="74">
        <v>0</v>
      </c>
      <c r="J11" s="74">
        <v>0</v>
      </c>
      <c r="K11" s="74">
        <v>0</v>
      </c>
      <c r="L11" s="118">
        <v>18</v>
      </c>
      <c r="M11" s="118">
        <v>24457677</v>
      </c>
      <c r="P11" s="120"/>
      <c r="Q11" s="120"/>
      <c r="R11" s="120"/>
    </row>
    <row r="12" spans="1:19" ht="16.5" customHeight="1">
      <c r="A12" s="31"/>
      <c r="B12" s="31"/>
      <c r="C12" s="141" t="s">
        <v>78</v>
      </c>
      <c r="D12" s="418">
        <v>1</v>
      </c>
      <c r="E12" s="120">
        <v>7219375</v>
      </c>
      <c r="F12" s="418">
        <v>0</v>
      </c>
      <c r="G12" s="120">
        <v>0</v>
      </c>
      <c r="H12" s="418">
        <v>33</v>
      </c>
      <c r="I12" s="120">
        <v>29178811</v>
      </c>
      <c r="J12" s="418">
        <v>0</v>
      </c>
      <c r="K12" s="120">
        <v>0</v>
      </c>
      <c r="L12" s="445">
        <v>34</v>
      </c>
      <c r="M12" s="317">
        <v>36398186</v>
      </c>
      <c r="P12" s="122"/>
      <c r="Q12" s="122"/>
      <c r="R12" s="122"/>
    </row>
    <row r="13" spans="1:19" ht="16.5" customHeight="1">
      <c r="A13" s="31"/>
      <c r="B13" s="31"/>
      <c r="C13" s="79" t="s">
        <v>4</v>
      </c>
      <c r="D13" s="118">
        <v>1</v>
      </c>
      <c r="E13" s="118">
        <v>1146609</v>
      </c>
      <c r="F13" s="118">
        <v>0</v>
      </c>
      <c r="G13" s="118">
        <v>0</v>
      </c>
      <c r="H13" s="74">
        <v>23</v>
      </c>
      <c r="I13" s="74">
        <v>1072624523</v>
      </c>
      <c r="J13" s="74">
        <v>0</v>
      </c>
      <c r="K13" s="74">
        <v>0</v>
      </c>
      <c r="L13" s="118">
        <v>24</v>
      </c>
      <c r="M13" s="118">
        <v>1073771132</v>
      </c>
      <c r="P13" s="120"/>
      <c r="Q13" s="120"/>
      <c r="R13" s="120"/>
    </row>
    <row r="14" spans="1:19" s="37" customFormat="1" ht="16.5" customHeight="1">
      <c r="A14" s="31"/>
      <c r="B14" s="31"/>
      <c r="C14" s="141" t="s">
        <v>79</v>
      </c>
      <c r="D14" s="418">
        <v>1</v>
      </c>
      <c r="E14" s="120">
        <v>1486750</v>
      </c>
      <c r="F14" s="418">
        <v>0</v>
      </c>
      <c r="G14" s="120">
        <v>0</v>
      </c>
      <c r="H14" s="418">
        <v>0</v>
      </c>
      <c r="I14" s="120">
        <v>0</v>
      </c>
      <c r="J14" s="418">
        <v>0</v>
      </c>
      <c r="K14" s="120">
        <v>0</v>
      </c>
      <c r="L14" s="418">
        <v>1</v>
      </c>
      <c r="M14" s="317">
        <v>1486750</v>
      </c>
      <c r="P14" s="119"/>
      <c r="Q14" s="119"/>
      <c r="R14" s="119"/>
    </row>
    <row r="15" spans="1:19" s="31" customFormat="1" ht="16.5" customHeight="1">
      <c r="C15" s="79" t="s">
        <v>68</v>
      </c>
      <c r="D15" s="118">
        <v>7</v>
      </c>
      <c r="E15" s="118">
        <v>26408245</v>
      </c>
      <c r="F15" s="118">
        <v>0</v>
      </c>
      <c r="G15" s="118">
        <v>0</v>
      </c>
      <c r="H15" s="74">
        <v>0</v>
      </c>
      <c r="I15" s="74">
        <v>0</v>
      </c>
      <c r="J15" s="74">
        <v>0</v>
      </c>
      <c r="K15" s="74">
        <v>0</v>
      </c>
      <c r="L15" s="118">
        <v>7</v>
      </c>
      <c r="M15" s="118">
        <v>26408245</v>
      </c>
      <c r="P15" s="120"/>
      <c r="Q15" s="120"/>
      <c r="R15" s="120"/>
    </row>
    <row r="16" spans="1:19" s="37" customFormat="1" ht="16.5" customHeight="1">
      <c r="A16" s="31"/>
      <c r="B16" s="31"/>
      <c r="C16" s="141" t="s">
        <v>69</v>
      </c>
      <c r="D16" s="418">
        <v>15</v>
      </c>
      <c r="E16" s="120">
        <v>6397887</v>
      </c>
      <c r="F16" s="418">
        <v>0</v>
      </c>
      <c r="G16" s="120">
        <v>0</v>
      </c>
      <c r="H16" s="418">
        <v>16</v>
      </c>
      <c r="I16" s="120">
        <v>41326837</v>
      </c>
      <c r="J16" s="418">
        <v>0</v>
      </c>
      <c r="K16" s="120">
        <v>0</v>
      </c>
      <c r="L16" s="418">
        <v>31</v>
      </c>
      <c r="M16" s="317">
        <v>47724724</v>
      </c>
      <c r="P16" s="122"/>
      <c r="Q16" s="122"/>
      <c r="R16" s="122"/>
    </row>
    <row r="17" spans="2:18" ht="16.5" customHeight="1">
      <c r="B17" s="31"/>
      <c r="C17" s="269" t="s">
        <v>5</v>
      </c>
      <c r="D17" s="146">
        <v>1</v>
      </c>
      <c r="E17" s="122">
        <v>336536</v>
      </c>
      <c r="F17" s="146">
        <v>0</v>
      </c>
      <c r="G17" s="122">
        <v>0</v>
      </c>
      <c r="H17" s="146">
        <v>12</v>
      </c>
      <c r="I17" s="122">
        <v>23729990</v>
      </c>
      <c r="J17" s="146">
        <v>0</v>
      </c>
      <c r="K17" s="122">
        <v>0</v>
      </c>
      <c r="L17" s="146">
        <v>13</v>
      </c>
      <c r="M17" s="118">
        <v>24066526</v>
      </c>
      <c r="P17" s="120"/>
      <c r="Q17" s="120"/>
      <c r="R17" s="120"/>
    </row>
    <row r="18" spans="2:18" ht="16.5" customHeight="1" thickBot="1">
      <c r="C18" s="372" t="s">
        <v>6</v>
      </c>
      <c r="D18" s="371">
        <v>0</v>
      </c>
      <c r="E18" s="371">
        <v>0</v>
      </c>
      <c r="F18" s="371">
        <v>12</v>
      </c>
      <c r="G18" s="371">
        <v>6928885</v>
      </c>
      <c r="H18" s="423">
        <v>15</v>
      </c>
      <c r="I18" s="423">
        <v>44433545</v>
      </c>
      <c r="J18" s="423">
        <v>0</v>
      </c>
      <c r="K18" s="423">
        <v>0</v>
      </c>
      <c r="L18" s="371">
        <v>27</v>
      </c>
      <c r="M18" s="371">
        <v>51362430</v>
      </c>
      <c r="P18" s="122"/>
      <c r="Q18" s="122"/>
      <c r="R18" s="122"/>
    </row>
    <row r="19" spans="2:18" ht="16.5" customHeight="1" thickBot="1">
      <c r="C19" s="383" t="s">
        <v>0</v>
      </c>
      <c r="D19" s="131">
        <f t="shared" ref="D19:M19" si="0">SUM(D6:D18)</f>
        <v>209</v>
      </c>
      <c r="E19" s="258">
        <f t="shared" si="0"/>
        <v>402496080</v>
      </c>
      <c r="F19" s="131">
        <f t="shared" si="0"/>
        <v>15</v>
      </c>
      <c r="G19" s="258">
        <f t="shared" si="0"/>
        <v>11273908</v>
      </c>
      <c r="H19" s="131">
        <f t="shared" si="0"/>
        <v>326</v>
      </c>
      <c r="I19" s="258">
        <f t="shared" si="0"/>
        <v>1549975768</v>
      </c>
      <c r="J19" s="131">
        <f t="shared" si="0"/>
        <v>1</v>
      </c>
      <c r="K19" s="258">
        <f t="shared" si="0"/>
        <v>4189872</v>
      </c>
      <c r="L19" s="131">
        <f t="shared" si="0"/>
        <v>551</v>
      </c>
      <c r="M19" s="258">
        <f t="shared" si="0"/>
        <v>1967935628</v>
      </c>
      <c r="P19" s="120"/>
      <c r="Q19" s="120"/>
      <c r="R19" s="120"/>
    </row>
    <row r="20" spans="2:18" ht="21.95" customHeight="1" thickTop="1">
      <c r="C20" s="86"/>
      <c r="D20" s="86"/>
      <c r="E20" s="86"/>
      <c r="F20" s="86"/>
      <c r="G20" s="86"/>
      <c r="H20" s="56"/>
      <c r="I20" s="56"/>
      <c r="J20" s="56"/>
      <c r="K20" s="56"/>
      <c r="L20" s="86"/>
      <c r="M20" s="86"/>
    </row>
    <row r="23" spans="2:18" ht="21.95" customHeight="1">
      <c r="I23" s="46"/>
    </row>
  </sheetData>
  <mergeCells count="7">
    <mergeCell ref="L4:M4"/>
    <mergeCell ref="C4:C5"/>
    <mergeCell ref="J4:K4"/>
    <mergeCell ref="C2:J2"/>
    <mergeCell ref="D4:E4"/>
    <mergeCell ref="F4:G4"/>
    <mergeCell ref="H4:I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16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rightToLeft="1" view="pageBreakPreview" zoomScale="90" zoomScaleSheetLayoutView="90" workbookViewId="0">
      <selection activeCell="V5" sqref="V5"/>
    </sheetView>
  </sheetViews>
  <sheetFormatPr defaultRowHeight="21.95" customHeight="1"/>
  <cols>
    <col min="1" max="1" width="27.85546875" style="76" customWidth="1"/>
    <col min="2" max="2" width="8.42578125" style="76" customWidth="1"/>
    <col min="3" max="3" width="14" style="76" customWidth="1"/>
    <col min="4" max="4" width="8.85546875" customWidth="1"/>
    <col min="5" max="5" width="12.7109375" customWidth="1"/>
    <col min="6" max="6" width="5" hidden="1" customWidth="1"/>
    <col min="7" max="7" width="5.140625" hidden="1" customWidth="1"/>
    <col min="8" max="8" width="10.140625" hidden="1" customWidth="1"/>
    <col min="9" max="9" width="2.28515625" hidden="1" customWidth="1"/>
    <col min="10" max="10" width="7.5703125" customWidth="1"/>
    <col min="11" max="11" width="15.7109375" customWidth="1"/>
    <col min="12" max="12" width="9.7109375" customWidth="1"/>
    <col min="13" max="13" width="12.85546875" customWidth="1"/>
    <col min="14" max="14" width="7.140625" customWidth="1"/>
    <col min="15" max="15" width="16" bestFit="1" customWidth="1"/>
    <col min="23" max="23" width="12" bestFit="1" customWidth="1"/>
  </cols>
  <sheetData>
    <row r="1" spans="1:16" ht="27.75" customHeight="1"/>
    <row r="2" spans="1:16" ht="21.95" customHeight="1" thickBot="1">
      <c r="A2" s="584" t="s">
        <v>196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</row>
    <row r="3" spans="1:16" ht="21.95" customHeight="1" thickTop="1" thickBot="1">
      <c r="A3" s="637" t="s">
        <v>207</v>
      </c>
      <c r="B3" s="637"/>
      <c r="C3" s="637"/>
      <c r="D3" s="637"/>
      <c r="E3" s="66"/>
      <c r="F3" s="66"/>
      <c r="G3" s="90"/>
      <c r="H3" s="66"/>
      <c r="I3" s="66"/>
      <c r="J3" s="66"/>
      <c r="K3" s="66"/>
      <c r="L3" s="66"/>
      <c r="M3" s="66"/>
      <c r="N3" s="638" t="s">
        <v>53</v>
      </c>
      <c r="O3" s="638"/>
    </row>
    <row r="4" spans="1:16" ht="21.95" customHeight="1" thickTop="1">
      <c r="A4" s="633" t="s">
        <v>13</v>
      </c>
      <c r="B4" s="629" t="s">
        <v>156</v>
      </c>
      <c r="C4" s="629"/>
      <c r="D4" s="613" t="s">
        <v>185</v>
      </c>
      <c r="E4" s="613"/>
      <c r="F4" s="309"/>
      <c r="G4" s="309"/>
      <c r="H4" s="309"/>
      <c r="I4" s="309"/>
      <c r="J4" s="613" t="s">
        <v>121</v>
      </c>
      <c r="K4" s="613"/>
      <c r="L4" s="534" t="s">
        <v>195</v>
      </c>
      <c r="M4" s="485"/>
      <c r="N4" s="629" t="s">
        <v>116</v>
      </c>
      <c r="O4" s="629"/>
    </row>
    <row r="5" spans="1:16" ht="21.95" customHeight="1" thickBot="1">
      <c r="A5" s="634"/>
      <c r="B5" s="502" t="s">
        <v>8</v>
      </c>
      <c r="C5" s="502" t="s">
        <v>9</v>
      </c>
      <c r="D5" s="502" t="s">
        <v>8</v>
      </c>
      <c r="E5" s="502" t="s">
        <v>9</v>
      </c>
      <c r="F5" s="503"/>
      <c r="G5" s="503"/>
      <c r="H5" s="503"/>
      <c r="I5" s="503"/>
      <c r="J5" s="502" t="s">
        <v>8</v>
      </c>
      <c r="K5" s="502" t="s">
        <v>9</v>
      </c>
      <c r="L5" s="502" t="s">
        <v>8</v>
      </c>
      <c r="M5" s="502" t="s">
        <v>9</v>
      </c>
      <c r="N5" s="502" t="s">
        <v>8</v>
      </c>
      <c r="O5" s="502" t="s">
        <v>9</v>
      </c>
    </row>
    <row r="6" spans="1:16" ht="21.95" customHeight="1" thickTop="1">
      <c r="A6" s="141" t="s">
        <v>80</v>
      </c>
      <c r="B6" s="438">
        <v>3</v>
      </c>
      <c r="C6" s="317">
        <v>9007590</v>
      </c>
      <c r="D6" s="268">
        <v>0</v>
      </c>
      <c r="E6" s="317">
        <v>0</v>
      </c>
      <c r="F6" s="268"/>
      <c r="G6" s="268"/>
      <c r="H6" s="268"/>
      <c r="I6" s="268"/>
      <c r="J6" s="268">
        <v>0</v>
      </c>
      <c r="K6" s="317">
        <v>0</v>
      </c>
      <c r="L6" s="268">
        <v>0</v>
      </c>
      <c r="M6" s="268">
        <v>0</v>
      </c>
      <c r="N6" s="268">
        <v>3</v>
      </c>
      <c r="O6" s="317">
        <v>9007590</v>
      </c>
      <c r="P6" s="15"/>
    </row>
    <row r="7" spans="1:16" ht="16.5" customHeight="1">
      <c r="A7" s="310" t="s">
        <v>36</v>
      </c>
      <c r="B7" s="122">
        <v>14</v>
      </c>
      <c r="C7" s="122">
        <v>10004810</v>
      </c>
      <c r="D7" s="122">
        <v>12</v>
      </c>
      <c r="E7" s="122">
        <v>6928885</v>
      </c>
      <c r="F7" s="122"/>
      <c r="G7" s="122"/>
      <c r="H7" s="122"/>
      <c r="I7" s="122"/>
      <c r="J7" s="122">
        <v>0</v>
      </c>
      <c r="K7" s="122">
        <v>0</v>
      </c>
      <c r="L7" s="122">
        <v>0</v>
      </c>
      <c r="M7" s="122">
        <v>0</v>
      </c>
      <c r="N7" s="122">
        <v>26</v>
      </c>
      <c r="O7" s="122">
        <v>16933695</v>
      </c>
      <c r="P7" s="15"/>
    </row>
    <row r="8" spans="1:16" s="153" customFormat="1" ht="16.5" customHeight="1">
      <c r="A8" s="141" t="s">
        <v>17</v>
      </c>
      <c r="B8" s="268">
        <v>5</v>
      </c>
      <c r="C8" s="120">
        <v>23180456</v>
      </c>
      <c r="D8" s="268">
        <v>0</v>
      </c>
      <c r="E8" s="120">
        <v>0</v>
      </c>
      <c r="F8" s="268"/>
      <c r="G8" s="268"/>
      <c r="H8" s="268"/>
      <c r="I8" s="268"/>
      <c r="J8" s="268">
        <v>1</v>
      </c>
      <c r="K8" s="120">
        <v>1184041</v>
      </c>
      <c r="L8" s="268">
        <v>0</v>
      </c>
      <c r="M8" s="268">
        <v>0</v>
      </c>
      <c r="N8" s="268">
        <v>6</v>
      </c>
      <c r="O8" s="120">
        <v>24364497</v>
      </c>
      <c r="P8" s="15"/>
    </row>
    <row r="9" spans="1:16" s="15" customFormat="1" ht="16.5" customHeight="1">
      <c r="A9" s="310" t="s">
        <v>18</v>
      </c>
      <c r="B9" s="122">
        <v>1</v>
      </c>
      <c r="C9" s="122">
        <v>389900</v>
      </c>
      <c r="D9" s="122">
        <v>2</v>
      </c>
      <c r="E9" s="122">
        <v>1008253</v>
      </c>
      <c r="F9" s="122"/>
      <c r="G9" s="122"/>
      <c r="H9" s="122"/>
      <c r="I9" s="122"/>
      <c r="J9" s="122">
        <v>0</v>
      </c>
      <c r="K9" s="122">
        <v>0</v>
      </c>
      <c r="L9" s="122">
        <v>0</v>
      </c>
      <c r="M9" s="122">
        <v>0</v>
      </c>
      <c r="N9" s="122">
        <v>3</v>
      </c>
      <c r="O9" s="122">
        <v>1398153</v>
      </c>
    </row>
    <row r="10" spans="1:16" s="153" customFormat="1" ht="16.5" customHeight="1">
      <c r="A10" s="141" t="s">
        <v>96</v>
      </c>
      <c r="B10" s="268">
        <v>1</v>
      </c>
      <c r="C10" s="268">
        <v>825347</v>
      </c>
      <c r="D10" s="268">
        <v>0</v>
      </c>
      <c r="E10" s="120">
        <v>0</v>
      </c>
      <c r="F10" s="268"/>
      <c r="G10" s="268"/>
      <c r="H10" s="268"/>
      <c r="I10" s="268"/>
      <c r="J10" s="268">
        <v>0</v>
      </c>
      <c r="K10" s="120">
        <v>0</v>
      </c>
      <c r="L10" s="268">
        <v>0</v>
      </c>
      <c r="M10" s="268">
        <v>0</v>
      </c>
      <c r="N10" s="268">
        <v>1</v>
      </c>
      <c r="O10" s="120">
        <v>825347</v>
      </c>
      <c r="P10" s="15"/>
    </row>
    <row r="11" spans="1:16" s="153" customFormat="1" ht="16.5" customHeight="1">
      <c r="A11" s="269" t="s">
        <v>26</v>
      </c>
      <c r="B11" s="146">
        <v>8</v>
      </c>
      <c r="C11" s="146">
        <v>29910164</v>
      </c>
      <c r="D11" s="146">
        <v>0</v>
      </c>
      <c r="E11" s="122">
        <v>0</v>
      </c>
      <c r="F11" s="146"/>
      <c r="G11" s="146"/>
      <c r="H11" s="146"/>
      <c r="I11" s="146"/>
      <c r="J11" s="146">
        <v>9</v>
      </c>
      <c r="K11" s="122">
        <v>1008691720</v>
      </c>
      <c r="L11" s="146">
        <v>0</v>
      </c>
      <c r="M11" s="146">
        <v>0</v>
      </c>
      <c r="N11" s="146">
        <v>17</v>
      </c>
      <c r="O11" s="122">
        <v>1038601884</v>
      </c>
      <c r="P11" s="15"/>
    </row>
    <row r="12" spans="1:16" s="15" customFormat="1" ht="16.5" customHeight="1">
      <c r="A12" s="530" t="s">
        <v>146</v>
      </c>
      <c r="B12" s="120">
        <v>1</v>
      </c>
      <c r="C12" s="120">
        <v>5000000</v>
      </c>
      <c r="D12" s="120">
        <v>0</v>
      </c>
      <c r="E12" s="120">
        <v>0</v>
      </c>
      <c r="F12" s="120"/>
      <c r="G12" s="120"/>
      <c r="H12" s="120"/>
      <c r="I12" s="120"/>
      <c r="J12" s="120">
        <v>0</v>
      </c>
      <c r="K12" s="120">
        <v>0</v>
      </c>
      <c r="L12" s="120">
        <v>0</v>
      </c>
      <c r="M12" s="120">
        <v>0</v>
      </c>
      <c r="N12" s="120">
        <v>1</v>
      </c>
      <c r="O12" s="120">
        <v>5000000</v>
      </c>
    </row>
    <row r="13" spans="1:16" s="153" customFormat="1" ht="16.5" customHeight="1">
      <c r="A13" s="269" t="s">
        <v>50</v>
      </c>
      <c r="B13" s="146">
        <v>11</v>
      </c>
      <c r="C13" s="122">
        <v>10554219</v>
      </c>
      <c r="D13" s="146">
        <v>0</v>
      </c>
      <c r="E13" s="122">
        <v>0</v>
      </c>
      <c r="F13" s="146"/>
      <c r="G13" s="146"/>
      <c r="H13" s="146"/>
      <c r="I13" s="146"/>
      <c r="J13" s="146">
        <v>0</v>
      </c>
      <c r="K13" s="122">
        <v>0</v>
      </c>
      <c r="L13" s="146">
        <v>0</v>
      </c>
      <c r="M13" s="146">
        <v>0</v>
      </c>
      <c r="N13" s="146">
        <v>11</v>
      </c>
      <c r="O13" s="122">
        <v>10554219</v>
      </c>
      <c r="P13" s="15"/>
    </row>
    <row r="14" spans="1:16" s="15" customFormat="1" ht="16.5" customHeight="1">
      <c r="A14" s="530" t="s">
        <v>21</v>
      </c>
      <c r="B14" s="120">
        <v>0</v>
      </c>
      <c r="C14" s="120">
        <v>0</v>
      </c>
      <c r="D14" s="120">
        <v>0</v>
      </c>
      <c r="E14" s="120">
        <v>0</v>
      </c>
      <c r="F14" s="120"/>
      <c r="G14" s="120"/>
      <c r="H14" s="120"/>
      <c r="I14" s="120"/>
      <c r="J14" s="120">
        <v>19</v>
      </c>
      <c r="K14" s="120">
        <v>12991568</v>
      </c>
      <c r="L14" s="120">
        <v>0</v>
      </c>
      <c r="M14" s="120">
        <v>0</v>
      </c>
      <c r="N14" s="120">
        <v>19</v>
      </c>
      <c r="O14" s="120">
        <v>12991568</v>
      </c>
    </row>
    <row r="15" spans="1:16" s="153" customFormat="1" ht="16.5" customHeight="1">
      <c r="A15" s="269" t="s">
        <v>147</v>
      </c>
      <c r="B15" s="146">
        <v>1</v>
      </c>
      <c r="C15" s="146">
        <v>1472459</v>
      </c>
      <c r="D15" s="146">
        <v>0</v>
      </c>
      <c r="E15" s="122">
        <v>0</v>
      </c>
      <c r="F15" s="146"/>
      <c r="G15" s="146"/>
      <c r="H15" s="146"/>
      <c r="I15" s="146"/>
      <c r="J15" s="146">
        <v>0</v>
      </c>
      <c r="K15" s="122">
        <v>0</v>
      </c>
      <c r="L15" s="146">
        <v>0</v>
      </c>
      <c r="M15" s="146">
        <v>0</v>
      </c>
      <c r="N15" s="146">
        <v>1</v>
      </c>
      <c r="O15" s="122">
        <v>1472459</v>
      </c>
      <c r="P15" s="15"/>
    </row>
    <row r="16" spans="1:16" s="15" customFormat="1" ht="16.5" customHeight="1">
      <c r="A16" s="530" t="s">
        <v>126</v>
      </c>
      <c r="B16" s="120">
        <v>1</v>
      </c>
      <c r="C16" s="120">
        <v>487000</v>
      </c>
      <c r="D16" s="120">
        <v>0</v>
      </c>
      <c r="E16" s="120">
        <v>0</v>
      </c>
      <c r="F16" s="120"/>
      <c r="G16" s="120"/>
      <c r="H16" s="120"/>
      <c r="I16" s="120"/>
      <c r="J16" s="120">
        <v>0</v>
      </c>
      <c r="K16" s="120">
        <v>0</v>
      </c>
      <c r="L16" s="120">
        <v>0</v>
      </c>
      <c r="M16" s="120">
        <v>0</v>
      </c>
      <c r="N16" s="120">
        <v>1</v>
      </c>
      <c r="O16" s="120">
        <v>487000</v>
      </c>
    </row>
    <row r="17" spans="1:23" s="153" customFormat="1" ht="16.5" customHeight="1">
      <c r="A17" s="269" t="s">
        <v>22</v>
      </c>
      <c r="B17" s="146">
        <v>10</v>
      </c>
      <c r="C17" s="146">
        <v>9307993</v>
      </c>
      <c r="D17" s="146">
        <v>0</v>
      </c>
      <c r="E17" s="122">
        <v>0</v>
      </c>
      <c r="F17" s="146"/>
      <c r="G17" s="146"/>
      <c r="H17" s="146"/>
      <c r="I17" s="146"/>
      <c r="J17" s="146">
        <v>0</v>
      </c>
      <c r="K17" s="122">
        <v>0</v>
      </c>
      <c r="L17" s="146">
        <v>0</v>
      </c>
      <c r="M17" s="146">
        <v>0</v>
      </c>
      <c r="N17" s="146">
        <v>10</v>
      </c>
      <c r="O17" s="122">
        <v>9307993</v>
      </c>
      <c r="P17" s="15"/>
    </row>
    <row r="18" spans="1:23" s="153" customFormat="1" ht="16.5" customHeight="1">
      <c r="A18" s="141" t="s">
        <v>164</v>
      </c>
      <c r="B18" s="438">
        <v>2</v>
      </c>
      <c r="C18" s="438">
        <v>982260</v>
      </c>
      <c r="D18" s="438">
        <v>0</v>
      </c>
      <c r="E18" s="120">
        <v>0</v>
      </c>
      <c r="F18" s="438"/>
      <c r="G18" s="438"/>
      <c r="H18" s="438"/>
      <c r="I18" s="438"/>
      <c r="J18" s="438">
        <v>0</v>
      </c>
      <c r="K18" s="120">
        <v>0</v>
      </c>
      <c r="L18" s="438">
        <v>0</v>
      </c>
      <c r="M18" s="438">
        <v>0</v>
      </c>
      <c r="N18" s="438">
        <v>2</v>
      </c>
      <c r="O18" s="120">
        <v>982260</v>
      </c>
      <c r="P18" s="15"/>
    </row>
    <row r="19" spans="1:23" ht="16.5" customHeight="1">
      <c r="A19" s="310" t="s">
        <v>24</v>
      </c>
      <c r="B19" s="122">
        <v>119</v>
      </c>
      <c r="C19" s="122">
        <v>266491936</v>
      </c>
      <c r="D19" s="122">
        <v>1</v>
      </c>
      <c r="E19" s="122">
        <v>3336770</v>
      </c>
      <c r="F19" s="122"/>
      <c r="G19" s="122"/>
      <c r="H19" s="122"/>
      <c r="I19" s="122"/>
      <c r="J19" s="122">
        <v>179</v>
      </c>
      <c r="K19" s="122">
        <v>433760835</v>
      </c>
      <c r="L19" s="122">
        <v>1</v>
      </c>
      <c r="M19" s="122">
        <v>4189872</v>
      </c>
      <c r="N19" s="122">
        <v>300</v>
      </c>
      <c r="O19" s="122">
        <v>707779413</v>
      </c>
      <c r="P19" s="15"/>
    </row>
    <row r="20" spans="1:23" ht="16.5" customHeight="1">
      <c r="A20" s="141" t="s">
        <v>23</v>
      </c>
      <c r="B20" s="268">
        <v>24</v>
      </c>
      <c r="C20" s="268">
        <v>25633807</v>
      </c>
      <c r="D20" s="268">
        <v>0</v>
      </c>
      <c r="E20" s="120">
        <v>0</v>
      </c>
      <c r="F20" s="268"/>
      <c r="G20" s="268"/>
      <c r="H20" s="268"/>
      <c r="I20" s="268"/>
      <c r="J20" s="268">
        <v>0</v>
      </c>
      <c r="K20" s="120">
        <v>0</v>
      </c>
      <c r="L20" s="268">
        <v>0</v>
      </c>
      <c r="M20" s="268">
        <v>0</v>
      </c>
      <c r="N20" s="268">
        <v>24</v>
      </c>
      <c r="O20" s="120">
        <v>25633807</v>
      </c>
      <c r="P20" s="15"/>
    </row>
    <row r="21" spans="1:23" ht="16.5" customHeight="1">
      <c r="A21" s="310" t="s">
        <v>149</v>
      </c>
      <c r="B21" s="122">
        <v>1</v>
      </c>
      <c r="C21" s="122">
        <v>1018924</v>
      </c>
      <c r="D21" s="122">
        <v>0</v>
      </c>
      <c r="E21" s="122">
        <v>0</v>
      </c>
      <c r="F21" s="122"/>
      <c r="G21" s="122"/>
      <c r="H21" s="122"/>
      <c r="I21" s="122"/>
      <c r="J21" s="122">
        <v>0</v>
      </c>
      <c r="K21" s="122">
        <v>0</v>
      </c>
      <c r="L21" s="122">
        <v>0</v>
      </c>
      <c r="M21" s="122">
        <v>0</v>
      </c>
      <c r="N21" s="122">
        <v>1</v>
      </c>
      <c r="O21" s="122">
        <v>1018924</v>
      </c>
    </row>
    <row r="22" spans="1:23" ht="16.5" customHeight="1">
      <c r="A22" s="141" t="s">
        <v>70</v>
      </c>
      <c r="B22" s="268">
        <v>1</v>
      </c>
      <c r="C22" s="268">
        <v>605801</v>
      </c>
      <c r="D22" s="268">
        <v>0</v>
      </c>
      <c r="E22" s="120">
        <v>0</v>
      </c>
      <c r="F22" s="268"/>
      <c r="G22" s="268"/>
      <c r="H22" s="268"/>
      <c r="I22" s="268"/>
      <c r="J22" s="268">
        <v>0</v>
      </c>
      <c r="K22" s="120">
        <v>0</v>
      </c>
      <c r="L22" s="268">
        <v>0</v>
      </c>
      <c r="M22" s="268">
        <v>0</v>
      </c>
      <c r="N22" s="268">
        <v>1</v>
      </c>
      <c r="O22" s="120">
        <v>605801</v>
      </c>
      <c r="W22" s="8"/>
    </row>
    <row r="23" spans="1:23" s="15" customFormat="1" ht="16.5" customHeight="1" thickBot="1">
      <c r="A23" s="377" t="s">
        <v>133</v>
      </c>
      <c r="B23" s="370">
        <v>6</v>
      </c>
      <c r="C23" s="370">
        <v>7623414</v>
      </c>
      <c r="D23" s="370">
        <v>0</v>
      </c>
      <c r="E23" s="370">
        <v>0</v>
      </c>
      <c r="F23" s="370"/>
      <c r="G23" s="370"/>
      <c r="H23" s="370"/>
      <c r="I23" s="370"/>
      <c r="J23" s="370">
        <v>118</v>
      </c>
      <c r="K23" s="370">
        <v>93347604</v>
      </c>
      <c r="L23" s="370">
        <v>0</v>
      </c>
      <c r="M23" s="370">
        <v>0</v>
      </c>
      <c r="N23" s="370">
        <v>124</v>
      </c>
      <c r="O23" s="370">
        <v>100971018</v>
      </c>
      <c r="W23" s="154"/>
    </row>
    <row r="24" spans="1:23" ht="19.5" customHeight="1" thickBot="1">
      <c r="A24" s="376" t="s">
        <v>0</v>
      </c>
      <c r="B24" s="353">
        <f>SUM(B6:B23)</f>
        <v>209</v>
      </c>
      <c r="C24" s="354">
        <f>SUM(C6:C23)</f>
        <v>402496080</v>
      </c>
      <c r="D24" s="353">
        <f>SUM(D6:D23)</f>
        <v>15</v>
      </c>
      <c r="E24" s="354">
        <f>SUM(E6:E23)</f>
        <v>11273908</v>
      </c>
      <c r="F24" s="353"/>
      <c r="G24" s="353"/>
      <c r="H24" s="353"/>
      <c r="I24" s="353"/>
      <c r="J24" s="353">
        <f>SUM(J6:J23)</f>
        <v>326</v>
      </c>
      <c r="K24" s="354">
        <f>SUM(K6:K23)</f>
        <v>1549975768</v>
      </c>
      <c r="L24" s="353">
        <f>SUM(L6:L23)</f>
        <v>1</v>
      </c>
      <c r="M24" s="354">
        <f>SUM(M19:M23)</f>
        <v>4189872</v>
      </c>
      <c r="N24" s="353">
        <f>SUM(N6:N23)</f>
        <v>551</v>
      </c>
      <c r="O24" s="354">
        <f>SUM(O6:O23)</f>
        <v>1967935628</v>
      </c>
    </row>
    <row r="25" spans="1:23" s="5" customFormat="1" ht="24" customHeight="1" thickTop="1">
      <c r="A25" s="114"/>
      <c r="B25" s="114"/>
      <c r="C25" s="114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spans="1:23" s="5" customFormat="1" ht="21.95" customHeight="1">
      <c r="A26" s="636"/>
      <c r="B26" s="636"/>
      <c r="C26" s="636"/>
      <c r="D26" s="636"/>
      <c r="E26" s="636"/>
    </row>
  </sheetData>
  <mergeCells count="9">
    <mergeCell ref="A2:O2"/>
    <mergeCell ref="A26:E26"/>
    <mergeCell ref="A3:D3"/>
    <mergeCell ref="N3:O3"/>
    <mergeCell ref="D4:E4"/>
    <mergeCell ref="B4:C4"/>
    <mergeCell ref="N4:O4"/>
    <mergeCell ref="A4:A5"/>
    <mergeCell ref="J4:K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1" orientation="landscape" r:id="rId1"/>
  <headerFooter>
    <oddFooter>&amp;C&amp;14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"/>
  <sheetViews>
    <sheetView rightToLeft="1" workbookViewId="0">
      <selection activeCell="B8" sqref="B8:C8"/>
    </sheetView>
  </sheetViews>
  <sheetFormatPr defaultRowHeight="12.75"/>
  <cols>
    <col min="1" max="1" width="5.42578125" customWidth="1"/>
    <col min="2" max="2" width="27.140625" customWidth="1"/>
    <col min="3" max="3" width="7.28515625" customWidth="1"/>
    <col min="4" max="4" width="14.5703125" customWidth="1"/>
    <col min="5" max="5" width="6.28515625" customWidth="1"/>
    <col min="6" max="6" width="14.5703125" customWidth="1"/>
    <col min="7" max="7" width="7.28515625" customWidth="1"/>
    <col min="8" max="8" width="12.140625" customWidth="1"/>
    <col min="9" max="9" width="8.42578125" customWidth="1"/>
    <col min="10" max="10" width="13.42578125" customWidth="1"/>
  </cols>
  <sheetData>
    <row r="7" spans="1:18" ht="18">
      <c r="B7" s="584" t="s">
        <v>163</v>
      </c>
      <c r="C7" s="584"/>
      <c r="D7" s="584"/>
      <c r="E7" s="584"/>
      <c r="F7" s="584"/>
      <c r="G7" s="584"/>
      <c r="H7" s="584"/>
      <c r="I7" s="584"/>
      <c r="J7" s="584"/>
      <c r="K7" s="5"/>
      <c r="L7" s="5"/>
    </row>
    <row r="8" spans="1:18" ht="16.5" thickBot="1">
      <c r="B8" s="639" t="s">
        <v>192</v>
      </c>
      <c r="C8" s="639"/>
      <c r="D8" s="64"/>
      <c r="E8" s="64"/>
      <c r="F8" s="64"/>
      <c r="G8" s="644"/>
      <c r="H8" s="644"/>
      <c r="I8" s="640" t="s">
        <v>75</v>
      </c>
      <c r="J8" s="640"/>
    </row>
    <row r="9" spans="1:18" ht="32.25" thickTop="1">
      <c r="B9" s="641" t="s">
        <v>13</v>
      </c>
      <c r="C9" s="643" t="s">
        <v>184</v>
      </c>
      <c r="D9" s="643"/>
      <c r="E9" s="643" t="s">
        <v>119</v>
      </c>
      <c r="F9" s="643"/>
      <c r="G9" s="590" t="s">
        <v>190</v>
      </c>
      <c r="H9" s="590"/>
      <c r="I9" s="535" t="s">
        <v>101</v>
      </c>
      <c r="J9" s="322"/>
      <c r="R9" s="65"/>
    </row>
    <row r="10" spans="1:18" ht="16.5" thickBot="1">
      <c r="B10" s="642"/>
      <c r="C10" s="353" t="s">
        <v>8</v>
      </c>
      <c r="D10" s="353" t="s">
        <v>9</v>
      </c>
      <c r="E10" s="353" t="s">
        <v>97</v>
      </c>
      <c r="F10" s="353" t="s">
        <v>103</v>
      </c>
      <c r="G10" s="353" t="s">
        <v>8</v>
      </c>
      <c r="H10" s="353" t="s">
        <v>9</v>
      </c>
      <c r="I10" s="353" t="s">
        <v>8</v>
      </c>
      <c r="J10" s="353" t="s">
        <v>9</v>
      </c>
      <c r="R10" s="65"/>
    </row>
    <row r="11" spans="1:18" ht="16.5" thickTop="1">
      <c r="B11" s="124" t="s">
        <v>17</v>
      </c>
      <c r="C11" s="253">
        <v>2</v>
      </c>
      <c r="D11" s="280">
        <v>801239</v>
      </c>
      <c r="E11" s="253">
        <v>1</v>
      </c>
      <c r="F11" s="253">
        <v>1184041</v>
      </c>
      <c r="G11" s="253">
        <v>0</v>
      </c>
      <c r="H11" s="253">
        <v>0</v>
      </c>
      <c r="I11" s="170">
        <v>3</v>
      </c>
      <c r="J11" s="170">
        <v>1985280</v>
      </c>
      <c r="R11" s="65"/>
    </row>
    <row r="12" spans="1:18" ht="15.75">
      <c r="B12" s="281" t="s">
        <v>146</v>
      </c>
      <c r="C12" s="333">
        <v>1</v>
      </c>
      <c r="D12" s="335">
        <v>5000000</v>
      </c>
      <c r="E12" s="333">
        <v>0</v>
      </c>
      <c r="F12" s="147">
        <v>0</v>
      </c>
      <c r="G12" s="333">
        <v>0</v>
      </c>
      <c r="H12" s="333">
        <v>0</v>
      </c>
      <c r="I12" s="147">
        <v>1</v>
      </c>
      <c r="J12" s="147">
        <v>5000000</v>
      </c>
      <c r="R12" s="65"/>
    </row>
    <row r="13" spans="1:18" ht="15.75">
      <c r="B13" s="124" t="s">
        <v>21</v>
      </c>
      <c r="C13" s="253">
        <v>0</v>
      </c>
      <c r="D13" s="280">
        <v>0</v>
      </c>
      <c r="E13" s="253">
        <v>12</v>
      </c>
      <c r="F13" s="253">
        <v>5302098</v>
      </c>
      <c r="G13" s="253">
        <v>0</v>
      </c>
      <c r="H13" s="253">
        <v>0</v>
      </c>
      <c r="I13" s="115">
        <v>12</v>
      </c>
      <c r="J13" s="115">
        <v>5302098</v>
      </c>
      <c r="N13" s="5"/>
      <c r="R13" s="65"/>
    </row>
    <row r="14" spans="1:18" ht="15.75">
      <c r="A14" s="5"/>
      <c r="B14" s="281" t="s">
        <v>24</v>
      </c>
      <c r="C14" s="375">
        <v>0</v>
      </c>
      <c r="D14" s="147">
        <v>0</v>
      </c>
      <c r="E14" s="375">
        <v>6</v>
      </c>
      <c r="F14" s="147">
        <v>4636647</v>
      </c>
      <c r="G14" s="375">
        <v>1</v>
      </c>
      <c r="H14" s="147">
        <v>4189872</v>
      </c>
      <c r="I14" s="147">
        <v>7</v>
      </c>
      <c r="J14" s="147">
        <v>8826519</v>
      </c>
      <c r="R14" s="65"/>
    </row>
    <row r="15" spans="1:18" ht="16.5" thickBot="1">
      <c r="A15" s="5"/>
      <c r="B15" s="262" t="s">
        <v>25</v>
      </c>
      <c r="C15" s="371">
        <v>1</v>
      </c>
      <c r="D15" s="374">
        <v>816979</v>
      </c>
      <c r="E15" s="371">
        <v>111</v>
      </c>
      <c r="F15" s="371">
        <v>37104271</v>
      </c>
      <c r="G15" s="371">
        <v>0</v>
      </c>
      <c r="H15" s="371">
        <v>0</v>
      </c>
      <c r="I15" s="423">
        <v>112</v>
      </c>
      <c r="J15" s="423">
        <v>37921250</v>
      </c>
    </row>
    <row r="16" spans="1:18" ht="16.5" customHeight="1" thickBot="1">
      <c r="A16" s="157"/>
      <c r="B16" s="334" t="s">
        <v>0</v>
      </c>
      <c r="C16" s="446">
        <f>SUM(C11:C15)</f>
        <v>4</v>
      </c>
      <c r="D16" s="132">
        <f>SUM(D11:D15)</f>
        <v>6618218</v>
      </c>
      <c r="E16" s="446">
        <f t="shared" ref="E16:J16" si="0">SUM(E11:E15)</f>
        <v>130</v>
      </c>
      <c r="F16" s="132">
        <f t="shared" si="0"/>
        <v>48227057</v>
      </c>
      <c r="G16" s="446">
        <f t="shared" si="0"/>
        <v>1</v>
      </c>
      <c r="H16" s="132">
        <f t="shared" si="0"/>
        <v>4189872</v>
      </c>
      <c r="I16" s="132">
        <f t="shared" si="0"/>
        <v>135</v>
      </c>
      <c r="J16" s="132">
        <f t="shared" si="0"/>
        <v>59035147</v>
      </c>
    </row>
    <row r="17" spans="1:14" ht="15.75" thickTop="1">
      <c r="A17" s="157"/>
      <c r="B17" s="87"/>
      <c r="C17" s="65"/>
      <c r="D17" s="65"/>
      <c r="E17" s="282"/>
      <c r="F17" s="282"/>
      <c r="G17" s="65"/>
      <c r="H17" s="65"/>
      <c r="I17" s="65"/>
      <c r="J17" s="65"/>
    </row>
    <row r="18" spans="1:14">
      <c r="A18" s="5"/>
      <c r="B18" s="80"/>
      <c r="C18" s="28"/>
      <c r="D18" s="28"/>
      <c r="E18" s="28"/>
      <c r="F18" s="28"/>
      <c r="G18" s="28"/>
      <c r="H18" s="28"/>
      <c r="I18" s="28"/>
      <c r="J18" s="28"/>
      <c r="L18" s="5"/>
      <c r="M18" s="5"/>
      <c r="N18" s="5"/>
    </row>
    <row r="19" spans="1:14">
      <c r="B19" s="80"/>
      <c r="C19" s="28"/>
      <c r="D19" s="222"/>
      <c r="E19" s="222"/>
      <c r="F19" s="222"/>
      <c r="G19" s="28"/>
      <c r="H19" s="28"/>
      <c r="I19" s="28"/>
      <c r="J19" s="28"/>
      <c r="L19" s="5"/>
    </row>
    <row r="20" spans="1:14">
      <c r="I20" s="283"/>
      <c r="L20" s="5"/>
    </row>
    <row r="22" spans="1:14">
      <c r="F22" s="5"/>
      <c r="J22" s="8"/>
    </row>
    <row r="23" spans="1:14">
      <c r="E23" s="5"/>
      <c r="F23" s="5"/>
      <c r="J23" s="8"/>
    </row>
    <row r="25" spans="1:14">
      <c r="B25" s="5"/>
    </row>
    <row r="27" spans="1:14" ht="9" customHeight="1"/>
  </sheetData>
  <mergeCells count="8">
    <mergeCell ref="B7:J7"/>
    <mergeCell ref="B8:C8"/>
    <mergeCell ref="I8:J8"/>
    <mergeCell ref="B9:B10"/>
    <mergeCell ref="C9:D9"/>
    <mergeCell ref="G8:H8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&amp;C&amp;14 18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41"/>
  <sheetViews>
    <sheetView rightToLeft="1" topLeftCell="A4" workbookViewId="0">
      <selection activeCell="M12" sqref="M12"/>
    </sheetView>
  </sheetViews>
  <sheetFormatPr defaultRowHeight="12.75"/>
  <cols>
    <col min="1" max="1" width="16.140625" customWidth="1"/>
    <col min="2" max="2" width="20.42578125" customWidth="1"/>
    <col min="3" max="3" width="8.140625" customWidth="1"/>
    <col min="4" max="4" width="20.5703125" customWidth="1"/>
    <col min="5" max="5" width="10.85546875" customWidth="1"/>
    <col min="6" max="6" width="28.85546875" customWidth="1"/>
    <col min="7" max="7" width="4.7109375" customWidth="1"/>
    <col min="8" max="8" width="11" customWidth="1"/>
    <col min="9" max="9" width="0.42578125" customWidth="1"/>
  </cols>
  <sheetData>
    <row r="7" spans="1:18" ht="16.5" customHeight="1"/>
    <row r="8" spans="1:18" ht="16.5" customHeight="1">
      <c r="B8" s="194"/>
      <c r="C8" s="194"/>
      <c r="D8" s="194"/>
      <c r="E8" s="194"/>
      <c r="F8" s="194"/>
    </row>
    <row r="9" spans="1:18" ht="24.75" customHeight="1">
      <c r="B9" s="646" t="s">
        <v>162</v>
      </c>
      <c r="C9" s="646"/>
      <c r="D9" s="646"/>
      <c r="E9" s="646"/>
      <c r="F9" s="646"/>
      <c r="G9" s="28"/>
    </row>
    <row r="10" spans="1:18" ht="17.25" customHeight="1" thickBot="1">
      <c r="B10" s="639" t="s">
        <v>208</v>
      </c>
      <c r="C10" s="639"/>
      <c r="D10" s="193"/>
      <c r="E10" s="647" t="s">
        <v>75</v>
      </c>
      <c r="F10" s="647"/>
      <c r="G10" s="183"/>
    </row>
    <row r="11" spans="1:18" ht="16.5" customHeight="1" thickTop="1">
      <c r="B11" s="641" t="s">
        <v>13</v>
      </c>
      <c r="C11" s="590" t="s">
        <v>191</v>
      </c>
      <c r="D11" s="590"/>
      <c r="E11" s="590" t="s">
        <v>100</v>
      </c>
      <c r="F11" s="590"/>
    </row>
    <row r="12" spans="1:18" ht="16.5" thickBot="1">
      <c r="B12" s="642"/>
      <c r="C12" s="350" t="s">
        <v>8</v>
      </c>
      <c r="D12" s="350" t="s">
        <v>9</v>
      </c>
      <c r="E12" s="350" t="s">
        <v>8</v>
      </c>
      <c r="F12" s="350" t="s">
        <v>9</v>
      </c>
    </row>
    <row r="13" spans="1:18" s="15" customFormat="1" ht="20.25" customHeight="1" thickTop="1">
      <c r="B13" s="311" t="s">
        <v>98</v>
      </c>
      <c r="C13" s="312">
        <v>3</v>
      </c>
      <c r="D13" s="254">
        <v>1467864</v>
      </c>
      <c r="E13" s="312">
        <v>3</v>
      </c>
      <c r="F13" s="254">
        <v>1467864</v>
      </c>
    </row>
    <row r="14" spans="1:18" s="153" customFormat="1" ht="17.25" customHeight="1" thickBot="1">
      <c r="A14" s="15"/>
      <c r="B14" s="262" t="s">
        <v>24</v>
      </c>
      <c r="C14" s="371">
        <v>26</v>
      </c>
      <c r="D14" s="371">
        <v>74588048</v>
      </c>
      <c r="E14" s="371">
        <v>26</v>
      </c>
      <c r="F14" s="371">
        <v>74588048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15" customFormat="1" ht="21" customHeight="1" thickBot="1">
      <c r="B15" s="313" t="s">
        <v>71</v>
      </c>
      <c r="C15" s="314">
        <f>SUM(C13:C14)</f>
        <v>29</v>
      </c>
      <c r="D15" s="258">
        <f>SUM(D13:D14)</f>
        <v>76055912</v>
      </c>
      <c r="E15" s="314">
        <f>SUM(E13:E14)</f>
        <v>29</v>
      </c>
      <c r="F15" s="258">
        <f>SUM(F13:F14)</f>
        <v>76055912</v>
      </c>
    </row>
    <row r="16" spans="1:18" ht="21" customHeight="1" thickTop="1">
      <c r="B16" s="645" t="s">
        <v>145</v>
      </c>
      <c r="C16" s="645"/>
      <c r="D16" s="645"/>
    </row>
    <row r="17" spans="2:15">
      <c r="B17" s="6"/>
      <c r="C17" s="6"/>
      <c r="D17" s="221"/>
    </row>
    <row r="18" spans="2:15">
      <c r="C18" s="6"/>
      <c r="D18" s="221"/>
    </row>
    <row r="19" spans="2:15">
      <c r="N19" s="5"/>
    </row>
    <row r="20" spans="2:15" ht="15.75">
      <c r="L20" s="214"/>
      <c r="M20" s="256"/>
      <c r="N20" s="254"/>
      <c r="O20" s="254"/>
    </row>
    <row r="21" spans="2:15">
      <c r="E21" s="255"/>
      <c r="L21" s="5"/>
      <c r="M21" s="5"/>
    </row>
    <row r="22" spans="2:15">
      <c r="L22" s="5"/>
    </row>
    <row r="23" spans="2:15">
      <c r="L23" s="5"/>
    </row>
    <row r="25" spans="2:15">
      <c r="L25" s="5"/>
      <c r="M25" s="5"/>
    </row>
    <row r="33" hidden="1"/>
    <row r="34" hidden="1"/>
    <row r="35" hidden="1"/>
    <row r="36" hidden="1"/>
    <row r="37" hidden="1"/>
    <row r="38" hidden="1"/>
    <row r="39" hidden="1"/>
    <row r="40" hidden="1"/>
    <row r="41" hidden="1"/>
  </sheetData>
  <mergeCells count="7">
    <mergeCell ref="B16:D16"/>
    <mergeCell ref="B9:F9"/>
    <mergeCell ref="B10:C10"/>
    <mergeCell ref="B11:B12"/>
    <mergeCell ref="C11:D11"/>
    <mergeCell ref="E11:F11"/>
    <mergeCell ref="E10:F1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&amp;C&amp;14 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rightToLeft="1" view="pageBreakPreview" zoomScale="85" zoomScaleSheetLayoutView="85" workbookViewId="0">
      <selection activeCell="B3" sqref="B3:C3"/>
    </sheetView>
  </sheetViews>
  <sheetFormatPr defaultRowHeight="21.95" customHeight="1"/>
  <cols>
    <col min="1" max="1" width="2.85546875" style="28" customWidth="1"/>
    <col min="2" max="2" width="22.5703125" style="80" customWidth="1"/>
    <col min="3" max="3" width="9.42578125" style="28" customWidth="1"/>
    <col min="4" max="4" width="16.140625" style="28" customWidth="1"/>
    <col min="5" max="5" width="10.5703125" style="28" customWidth="1"/>
    <col min="6" max="6" width="21.5703125" style="28" customWidth="1"/>
    <col min="7" max="7" width="8.140625" style="28" customWidth="1"/>
    <col min="8" max="8" width="20.42578125" style="28" customWidth="1"/>
    <col min="9" max="16384" width="9.140625" style="28"/>
  </cols>
  <sheetData>
    <row r="1" spans="1:15" ht="48.75" customHeight="1">
      <c r="B1" s="648"/>
      <c r="C1" s="648"/>
      <c r="D1" s="648"/>
      <c r="E1" s="648"/>
      <c r="F1" s="648"/>
      <c r="G1" s="648"/>
      <c r="H1" s="648"/>
    </row>
    <row r="2" spans="1:15" ht="32.25" customHeight="1">
      <c r="B2" s="595" t="s">
        <v>161</v>
      </c>
      <c r="C2" s="595"/>
      <c r="D2" s="595"/>
      <c r="E2" s="595"/>
      <c r="F2" s="595"/>
      <c r="G2" s="595"/>
      <c r="H2" s="595"/>
    </row>
    <row r="3" spans="1:15" s="31" customFormat="1" ht="32.25" customHeight="1" thickBot="1">
      <c r="B3" s="639" t="s">
        <v>209</v>
      </c>
      <c r="C3" s="639"/>
      <c r="D3" s="513"/>
      <c r="E3" s="513"/>
      <c r="F3" s="513"/>
      <c r="G3" s="513"/>
      <c r="H3" s="513"/>
    </row>
    <row r="4" spans="1:15" ht="27" customHeight="1" thickTop="1" thickBot="1">
      <c r="B4" s="569" t="s">
        <v>13</v>
      </c>
      <c r="C4" s="613" t="s">
        <v>198</v>
      </c>
      <c r="D4" s="613"/>
      <c r="E4" s="649" t="s">
        <v>199</v>
      </c>
      <c r="F4" s="649" t="s">
        <v>104</v>
      </c>
      <c r="G4" s="613" t="s">
        <v>100</v>
      </c>
      <c r="H4" s="613"/>
    </row>
    <row r="5" spans="1:15" ht="21.75" hidden="1" customHeight="1" thickBot="1">
      <c r="B5" s="505"/>
      <c r="C5" s="504"/>
      <c r="D5" s="504"/>
      <c r="E5" s="505"/>
      <c r="F5" s="504"/>
      <c r="G5" s="568"/>
      <c r="H5" s="568"/>
    </row>
    <row r="6" spans="1:15" s="37" customFormat="1" ht="18.75" customHeight="1" thickTop="1" thickBot="1">
      <c r="A6" s="31"/>
      <c r="B6" s="514"/>
      <c r="C6" s="515" t="s">
        <v>137</v>
      </c>
      <c r="D6" s="516" t="s">
        <v>9</v>
      </c>
      <c r="E6" s="516" t="s">
        <v>8</v>
      </c>
      <c r="F6" s="516" t="s">
        <v>66</v>
      </c>
      <c r="G6" s="571" t="s">
        <v>8</v>
      </c>
      <c r="H6" s="517" t="s">
        <v>67</v>
      </c>
    </row>
    <row r="7" spans="1:15" ht="22.5" customHeight="1" thickTop="1">
      <c r="B7" s="506" t="s">
        <v>22</v>
      </c>
      <c r="C7" s="507">
        <v>7</v>
      </c>
      <c r="D7" s="507">
        <v>3191201</v>
      </c>
      <c r="E7" s="508">
        <v>0</v>
      </c>
      <c r="F7" s="508">
        <v>0</v>
      </c>
      <c r="G7" s="572">
        <v>7</v>
      </c>
      <c r="H7" s="572">
        <v>3191201</v>
      </c>
    </row>
    <row r="8" spans="1:15" s="148" customFormat="1" ht="17.25" customHeight="1">
      <c r="B8" s="309" t="s">
        <v>148</v>
      </c>
      <c r="C8" s="509">
        <v>1</v>
      </c>
      <c r="D8" s="509">
        <v>287142</v>
      </c>
      <c r="E8" s="509">
        <v>0</v>
      </c>
      <c r="F8" s="509">
        <v>0</v>
      </c>
      <c r="G8" s="441">
        <v>1</v>
      </c>
      <c r="H8" s="441">
        <v>287142</v>
      </c>
      <c r="J8" s="531"/>
      <c r="K8" s="531"/>
    </row>
    <row r="9" spans="1:15" s="31" customFormat="1" ht="18" customHeight="1" thickBot="1">
      <c r="B9" s="518" t="s">
        <v>136</v>
      </c>
      <c r="C9" s="519">
        <v>0</v>
      </c>
      <c r="D9" s="519">
        <v>0</v>
      </c>
      <c r="E9" s="520">
        <v>57</v>
      </c>
      <c r="F9" s="520">
        <v>122161850</v>
      </c>
      <c r="G9" s="573">
        <v>57</v>
      </c>
      <c r="H9" s="573">
        <v>122161850</v>
      </c>
      <c r="K9" s="188"/>
    </row>
    <row r="10" spans="1:15" s="37" customFormat="1" ht="17.25" customHeight="1" thickBot="1">
      <c r="A10" s="31"/>
      <c r="B10" s="510" t="s">
        <v>0</v>
      </c>
      <c r="C10" s="511">
        <f>SUM(C7:C9)</f>
        <v>8</v>
      </c>
      <c r="D10" s="511">
        <f>SUM(D7:D9)</f>
        <v>3478343</v>
      </c>
      <c r="E10" s="512">
        <f>SUM(E7:E9)</f>
        <v>57</v>
      </c>
      <c r="F10" s="512">
        <f>SUM(F9)</f>
        <v>122161850</v>
      </c>
      <c r="G10" s="574">
        <f>SUM(G7:G9)</f>
        <v>65</v>
      </c>
      <c r="H10" s="574">
        <f>SUM(H7:H9)</f>
        <v>125640193</v>
      </c>
    </row>
    <row r="11" spans="1:15" ht="21.95" customHeight="1" thickTop="1">
      <c r="B11" s="86"/>
      <c r="C11" s="56"/>
      <c r="D11" s="56"/>
      <c r="E11" s="56"/>
      <c r="F11" s="56"/>
      <c r="G11" s="56"/>
      <c r="H11" s="56"/>
      <c r="N11" s="41"/>
      <c r="O11" s="41"/>
    </row>
    <row r="12" spans="1:15" ht="21.95" customHeight="1">
      <c r="D12" s="43"/>
    </row>
    <row r="14" spans="1:15" ht="21.95" customHeight="1">
      <c r="J14" s="41"/>
      <c r="K14" s="41"/>
    </row>
    <row r="15" spans="1:15" ht="21.95" customHeight="1">
      <c r="K15" s="41"/>
    </row>
  </sheetData>
  <mergeCells count="6">
    <mergeCell ref="B1:H1"/>
    <mergeCell ref="B2:H2"/>
    <mergeCell ref="E4:F4"/>
    <mergeCell ref="B3:C3"/>
    <mergeCell ref="G4:H4"/>
    <mergeCell ref="C4:D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5" orientation="landscape" r:id="rId1"/>
  <headerFooter>
    <oddFooter>&amp;C&amp;14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69"/>
  <sheetViews>
    <sheetView rightToLeft="1" tabSelected="1" view="pageBreakPreview" topLeftCell="A7" zoomScale="95" zoomScaleSheetLayoutView="95" workbookViewId="0">
      <selection activeCell="X29" sqref="X29"/>
    </sheetView>
  </sheetViews>
  <sheetFormatPr defaultRowHeight="12.75"/>
  <cols>
    <col min="1" max="1" width="3.28515625" customWidth="1"/>
    <col min="2" max="2" width="10.140625" customWidth="1"/>
    <col min="3" max="3" width="6.42578125" customWidth="1"/>
    <col min="4" max="4" width="13.85546875" customWidth="1"/>
    <col min="5" max="5" width="2.85546875" hidden="1" customWidth="1"/>
    <col min="6" max="6" width="10.42578125" customWidth="1"/>
    <col min="7" max="7" width="17.28515625" customWidth="1"/>
    <col min="8" max="8" width="12.42578125" customWidth="1"/>
    <col min="9" max="9" width="18.5703125" customWidth="1"/>
    <col min="10" max="10" width="6.5703125" customWidth="1"/>
    <col min="15" max="15" width="14" customWidth="1"/>
    <col min="17" max="17" width="16.85546875" customWidth="1"/>
    <col min="19" max="19" width="18" customWidth="1"/>
  </cols>
  <sheetData>
    <row r="2" spans="2:15" ht="18" customHeight="1"/>
    <row r="3" spans="2:15" ht="15.75" customHeight="1">
      <c r="B3" s="592" t="s">
        <v>200</v>
      </c>
      <c r="C3" s="592"/>
      <c r="D3" s="592"/>
      <c r="E3" s="592"/>
      <c r="F3" s="592"/>
      <c r="G3" s="592"/>
      <c r="H3" s="592"/>
      <c r="I3" s="592"/>
    </row>
    <row r="4" spans="2:15" ht="18" thickBot="1">
      <c r="B4" s="7" t="s">
        <v>37</v>
      </c>
      <c r="C4" s="16"/>
      <c r="D4" s="16"/>
      <c r="E4" s="16"/>
      <c r="F4" s="16"/>
      <c r="G4" s="16"/>
      <c r="H4" s="16"/>
      <c r="I4" s="17" t="s">
        <v>27</v>
      </c>
    </row>
    <row r="5" spans="2:15" ht="15.75" customHeight="1" thickTop="1">
      <c r="B5" s="18"/>
      <c r="C5" s="593" t="s">
        <v>10</v>
      </c>
      <c r="D5" s="593"/>
      <c r="E5" s="127"/>
      <c r="F5" s="593" t="s">
        <v>11</v>
      </c>
      <c r="G5" s="593"/>
      <c r="H5" s="593" t="s">
        <v>38</v>
      </c>
      <c r="I5" s="593"/>
    </row>
    <row r="6" spans="2:15" ht="19.5" customHeight="1" thickBot="1">
      <c r="B6" s="13" t="s">
        <v>39</v>
      </c>
      <c r="C6" s="139" t="s">
        <v>8</v>
      </c>
      <c r="D6" s="140" t="s">
        <v>9</v>
      </c>
      <c r="E6" s="140"/>
      <c r="F6" s="140" t="s">
        <v>8</v>
      </c>
      <c r="G6" s="140" t="s">
        <v>9</v>
      </c>
      <c r="H6" s="140" t="s">
        <v>8</v>
      </c>
      <c r="I6" s="140" t="s">
        <v>9</v>
      </c>
      <c r="K6" s="320" t="s">
        <v>142</v>
      </c>
    </row>
    <row r="7" spans="2:15" ht="18.75" customHeight="1">
      <c r="B7" s="174">
        <v>2010</v>
      </c>
      <c r="C7" s="175">
        <v>967</v>
      </c>
      <c r="D7" s="175">
        <f>853613994/1000</f>
        <v>853613.99399999995</v>
      </c>
      <c r="E7" s="175"/>
      <c r="F7" s="175">
        <v>1255</v>
      </c>
      <c r="G7" s="175">
        <f>4251366761/1000</f>
        <v>4251366.7609999999</v>
      </c>
      <c r="H7" s="175">
        <f t="shared" ref="H7:H10" si="0">SUM(C7+F7)</f>
        <v>2222</v>
      </c>
      <c r="I7" s="175">
        <f t="shared" ref="I7:I8" si="1">SUM(D7+G7)</f>
        <v>5104980.7549999999</v>
      </c>
      <c r="M7" s="174">
        <v>2010</v>
      </c>
      <c r="N7" s="175">
        <v>967</v>
      </c>
      <c r="O7" s="175">
        <v>1255</v>
      </c>
    </row>
    <row r="8" spans="2:15" ht="15" customHeight="1">
      <c r="B8" s="174">
        <v>2011</v>
      </c>
      <c r="C8" s="9">
        <v>1380</v>
      </c>
      <c r="D8" s="9">
        <f>1704764986/1000</f>
        <v>1704764.986</v>
      </c>
      <c r="E8" s="9"/>
      <c r="F8" s="9">
        <v>1644</v>
      </c>
      <c r="G8" s="9">
        <f>2434349175/1000</f>
        <v>2434349.1749999998</v>
      </c>
      <c r="H8" s="9">
        <f t="shared" si="0"/>
        <v>3024</v>
      </c>
      <c r="I8" s="9">
        <f t="shared" si="1"/>
        <v>4139114.1609999998</v>
      </c>
      <c r="M8" s="174">
        <v>2011</v>
      </c>
      <c r="N8" s="9">
        <v>1380</v>
      </c>
      <c r="O8" s="9">
        <v>1644</v>
      </c>
    </row>
    <row r="9" spans="2:15" ht="15.75" customHeight="1">
      <c r="B9" s="174">
        <v>2012</v>
      </c>
      <c r="C9" s="176">
        <v>1265</v>
      </c>
      <c r="D9" s="176">
        <f>2841064107/1000</f>
        <v>2841064.1069999998</v>
      </c>
      <c r="E9" s="176"/>
      <c r="F9" s="176">
        <v>1570</v>
      </c>
      <c r="G9" s="176">
        <f>4433164471/1000</f>
        <v>4433164.4709999999</v>
      </c>
      <c r="H9" s="176">
        <f t="shared" si="0"/>
        <v>2835</v>
      </c>
      <c r="I9" s="176">
        <v>7274228</v>
      </c>
      <c r="M9" s="174">
        <v>2012</v>
      </c>
      <c r="N9" s="176">
        <v>1265</v>
      </c>
      <c r="O9" s="176">
        <v>1570</v>
      </c>
    </row>
    <row r="10" spans="2:15" ht="18.75" customHeight="1">
      <c r="B10" s="174">
        <v>2013</v>
      </c>
      <c r="C10" s="9">
        <v>1919</v>
      </c>
      <c r="D10" s="9">
        <f>5303214383/1000</f>
        <v>5303214.3830000004</v>
      </c>
      <c r="E10" s="9"/>
      <c r="F10" s="9">
        <v>1959</v>
      </c>
      <c r="G10" s="9">
        <f>5580625176/1000</f>
        <v>5580625.176</v>
      </c>
      <c r="H10" s="9">
        <f t="shared" si="0"/>
        <v>3878</v>
      </c>
      <c r="I10" s="9">
        <v>10883839</v>
      </c>
      <c r="M10" s="174">
        <v>2013</v>
      </c>
      <c r="N10" s="9">
        <v>1919</v>
      </c>
      <c r="O10" s="9">
        <v>1959</v>
      </c>
    </row>
    <row r="11" spans="2:15" ht="16.5" customHeight="1">
      <c r="B11" s="174">
        <v>2014</v>
      </c>
      <c r="C11" s="19">
        <v>1073</v>
      </c>
      <c r="D11" s="19">
        <v>2312900</v>
      </c>
      <c r="E11" s="19"/>
      <c r="F11" s="19">
        <v>1073</v>
      </c>
      <c r="G11" s="19">
        <v>2115355</v>
      </c>
      <c r="H11" s="19">
        <v>2146</v>
      </c>
      <c r="I11" s="19">
        <v>4428255</v>
      </c>
      <c r="M11" s="174">
        <v>2014</v>
      </c>
      <c r="N11" s="19">
        <v>1073</v>
      </c>
      <c r="O11" s="19">
        <v>1073</v>
      </c>
    </row>
    <row r="12" spans="2:15" ht="15.75" customHeight="1">
      <c r="B12" s="174">
        <v>2015</v>
      </c>
      <c r="C12" s="9">
        <v>406</v>
      </c>
      <c r="D12" s="9">
        <v>1189446</v>
      </c>
      <c r="E12" s="9"/>
      <c r="F12" s="9">
        <v>523</v>
      </c>
      <c r="G12" s="9">
        <v>2170672</v>
      </c>
      <c r="H12" s="9">
        <v>929</v>
      </c>
      <c r="I12" s="9">
        <v>3360119</v>
      </c>
      <c r="M12" s="174">
        <v>2015</v>
      </c>
      <c r="N12" s="9">
        <v>406</v>
      </c>
      <c r="O12" s="9">
        <v>523</v>
      </c>
    </row>
    <row r="13" spans="2:15" ht="16.5" customHeight="1">
      <c r="B13" s="174">
        <v>2016</v>
      </c>
      <c r="C13" s="19">
        <v>212</v>
      </c>
      <c r="D13" s="19">
        <v>2044788</v>
      </c>
      <c r="E13" s="19"/>
      <c r="F13" s="19">
        <v>299</v>
      </c>
      <c r="G13" s="19">
        <v>1346837</v>
      </c>
      <c r="H13" s="19">
        <v>511</v>
      </c>
      <c r="I13" s="19">
        <v>3391625</v>
      </c>
      <c r="M13" s="174">
        <v>2016</v>
      </c>
      <c r="N13" s="19">
        <v>212</v>
      </c>
      <c r="O13" s="19">
        <v>299</v>
      </c>
    </row>
    <row r="14" spans="2:15" ht="15.75" customHeight="1">
      <c r="B14" s="174">
        <v>2017</v>
      </c>
      <c r="C14" s="9">
        <v>132</v>
      </c>
      <c r="D14" s="9">
        <v>544047</v>
      </c>
      <c r="E14" s="9"/>
      <c r="F14" s="9">
        <v>191</v>
      </c>
      <c r="G14" s="9">
        <v>1408939</v>
      </c>
      <c r="H14" s="9">
        <v>323</v>
      </c>
      <c r="I14" s="9">
        <v>1952986</v>
      </c>
      <c r="M14" s="174">
        <v>2017</v>
      </c>
      <c r="N14" s="9">
        <v>132</v>
      </c>
      <c r="O14" s="9">
        <v>191</v>
      </c>
    </row>
    <row r="15" spans="2:15" ht="15">
      <c r="B15" s="174">
        <v>2018</v>
      </c>
      <c r="C15" s="19">
        <v>91</v>
      </c>
      <c r="D15" s="19">
        <v>176662</v>
      </c>
      <c r="F15" s="19">
        <v>184</v>
      </c>
      <c r="G15" s="19">
        <v>390403</v>
      </c>
      <c r="H15" s="19">
        <f>C15+F15</f>
        <v>275</v>
      </c>
      <c r="I15" s="19">
        <v>567064</v>
      </c>
      <c r="M15" s="174">
        <v>2018</v>
      </c>
      <c r="N15" s="19">
        <v>91</v>
      </c>
      <c r="O15" s="19">
        <v>184</v>
      </c>
    </row>
    <row r="16" spans="2:15" ht="12" customHeight="1">
      <c r="B16" s="272">
        <v>2019</v>
      </c>
      <c r="C16" s="9">
        <v>321</v>
      </c>
      <c r="D16" s="9">
        <v>432193</v>
      </c>
      <c r="F16" s="9">
        <v>370</v>
      </c>
      <c r="G16" s="9">
        <v>2359198</v>
      </c>
      <c r="H16" s="9">
        <v>691</v>
      </c>
      <c r="I16" s="9">
        <v>2791391</v>
      </c>
      <c r="M16" s="272">
        <v>2019</v>
      </c>
      <c r="N16" s="9">
        <v>321</v>
      </c>
      <c r="O16" s="9">
        <v>370</v>
      </c>
    </row>
    <row r="17" spans="2:15" ht="20.25" customHeight="1">
      <c r="B17" s="272">
        <v>2020</v>
      </c>
      <c r="C17" s="19">
        <v>216</v>
      </c>
      <c r="D17" s="19">
        <v>393912</v>
      </c>
      <c r="F17" s="19">
        <v>335</v>
      </c>
      <c r="G17" s="19">
        <v>1574023</v>
      </c>
      <c r="H17" s="19">
        <v>551</v>
      </c>
      <c r="I17" s="19">
        <v>1967935</v>
      </c>
      <c r="M17" s="272">
        <v>2020</v>
      </c>
      <c r="N17" s="19">
        <v>216</v>
      </c>
      <c r="O17" s="19">
        <v>335</v>
      </c>
    </row>
    <row r="18" spans="2:15" ht="18.75" customHeight="1"/>
    <row r="33" spans="2:19">
      <c r="B33" s="5"/>
      <c r="C33" s="5"/>
      <c r="G33" t="s">
        <v>31</v>
      </c>
      <c r="I33" s="5"/>
    </row>
    <row r="34" spans="2:19">
      <c r="B34" s="5"/>
      <c r="C34" s="5"/>
      <c r="D34" s="5"/>
      <c r="E34" s="5"/>
      <c r="F34" s="5"/>
      <c r="G34" s="5"/>
      <c r="H34" s="5"/>
      <c r="I34" s="5"/>
    </row>
    <row r="35" spans="2:19" ht="16.5" thickBot="1">
      <c r="B35" s="5"/>
      <c r="C35" s="211"/>
      <c r="D35" s="212"/>
      <c r="E35" s="213"/>
      <c r="F35" s="212"/>
      <c r="G35" s="212"/>
      <c r="H35" s="214"/>
      <c r="I35" s="5"/>
      <c r="M35" s="442" t="s">
        <v>55</v>
      </c>
      <c r="N35" s="444"/>
      <c r="O35" s="21"/>
    </row>
    <row r="36" spans="2:19" ht="18" customHeight="1" thickTop="1" thickBot="1">
      <c r="B36" s="5"/>
      <c r="C36" s="211"/>
      <c r="D36" s="215"/>
      <c r="E36" s="215"/>
      <c r="F36" s="215"/>
      <c r="G36" s="215"/>
      <c r="H36" s="209"/>
      <c r="I36" s="5"/>
      <c r="M36" s="589" t="s">
        <v>7</v>
      </c>
      <c r="N36" s="590" t="s">
        <v>10</v>
      </c>
      <c r="O36" s="590"/>
      <c r="P36" s="21"/>
      <c r="Q36" s="21"/>
      <c r="R36" s="21"/>
      <c r="S36" s="443" t="s">
        <v>42</v>
      </c>
    </row>
    <row r="37" spans="2:19" ht="16.5" customHeight="1" thickTop="1" thickBot="1">
      <c r="B37" s="5"/>
      <c r="C37" s="211"/>
      <c r="D37" s="215"/>
      <c r="E37" s="215"/>
      <c r="F37" s="215"/>
      <c r="G37" s="215"/>
      <c r="H37" s="209"/>
      <c r="I37" s="5"/>
      <c r="M37" s="594"/>
      <c r="N37" s="267" t="s">
        <v>179</v>
      </c>
      <c r="O37" s="267" t="s">
        <v>9</v>
      </c>
      <c r="P37" s="590" t="s">
        <v>11</v>
      </c>
      <c r="Q37" s="590"/>
      <c r="R37" s="591" t="s">
        <v>122</v>
      </c>
      <c r="S37" s="591"/>
    </row>
    <row r="38" spans="2:19" ht="16.5" customHeight="1" thickBot="1">
      <c r="B38" s="5"/>
      <c r="C38" s="211"/>
      <c r="D38" s="215"/>
      <c r="E38" s="215"/>
      <c r="F38" s="215"/>
      <c r="G38" s="215"/>
      <c r="H38" s="209"/>
      <c r="I38" s="5"/>
      <c r="L38" s="320" t="s">
        <v>142</v>
      </c>
      <c r="M38" s="182" t="s">
        <v>94</v>
      </c>
      <c r="N38" s="445">
        <v>20</v>
      </c>
      <c r="O38" s="277">
        <v>7912522</v>
      </c>
      <c r="P38" s="267" t="s">
        <v>180</v>
      </c>
      <c r="Q38" s="267" t="s">
        <v>9</v>
      </c>
      <c r="R38" s="267" t="s">
        <v>8</v>
      </c>
      <c r="S38" s="267" t="s">
        <v>9</v>
      </c>
    </row>
    <row r="39" spans="2:19" ht="15.75">
      <c r="B39" s="5"/>
      <c r="C39" s="211"/>
      <c r="D39" s="215"/>
      <c r="E39" s="215"/>
      <c r="F39" s="215"/>
      <c r="G39" s="215"/>
      <c r="H39" s="209"/>
      <c r="I39" s="5"/>
      <c r="L39" s="320" t="s">
        <v>143</v>
      </c>
      <c r="M39" s="323" t="s">
        <v>12</v>
      </c>
      <c r="N39" s="433">
        <v>12</v>
      </c>
      <c r="O39" s="426">
        <v>44335276</v>
      </c>
      <c r="P39" s="445">
        <v>115</v>
      </c>
      <c r="Q39" s="317">
        <v>51122625</v>
      </c>
      <c r="R39" s="445">
        <v>135</v>
      </c>
      <c r="S39" s="278">
        <v>59035147</v>
      </c>
    </row>
    <row r="40" spans="2:19" ht="15.75">
      <c r="B40" s="5"/>
      <c r="C40" s="211"/>
      <c r="D40" s="215"/>
      <c r="E40" s="215"/>
      <c r="F40" s="215"/>
      <c r="G40" s="215"/>
      <c r="H40" s="209"/>
      <c r="I40" s="5"/>
      <c r="M40" s="182" t="s">
        <v>1</v>
      </c>
      <c r="N40" s="445">
        <v>24</v>
      </c>
      <c r="O40" s="277">
        <v>13011526</v>
      </c>
      <c r="P40" s="324">
        <v>17</v>
      </c>
      <c r="Q40" s="325">
        <v>31720636</v>
      </c>
      <c r="R40" s="118">
        <v>29</v>
      </c>
      <c r="S40" s="326">
        <v>76055912</v>
      </c>
    </row>
    <row r="41" spans="2:19" ht="15.75">
      <c r="B41" s="5"/>
      <c r="C41" s="211"/>
      <c r="D41" s="215"/>
      <c r="E41" s="215"/>
      <c r="F41" s="215"/>
      <c r="G41" s="215"/>
      <c r="H41" s="209"/>
      <c r="I41" s="5"/>
      <c r="M41" s="357" t="s">
        <v>77</v>
      </c>
      <c r="N41" s="324">
        <v>12</v>
      </c>
      <c r="O41" s="325">
        <v>78219151</v>
      </c>
      <c r="P41" s="445">
        <v>41</v>
      </c>
      <c r="Q41" s="253">
        <v>112628667</v>
      </c>
      <c r="R41" s="445">
        <v>65</v>
      </c>
      <c r="S41" s="278">
        <v>125640193</v>
      </c>
    </row>
    <row r="42" spans="2:19" ht="15.75">
      <c r="B42" s="5"/>
      <c r="C42" s="211"/>
      <c r="D42" s="215"/>
      <c r="E42" s="215"/>
      <c r="F42" s="215"/>
      <c r="G42" s="215"/>
      <c r="H42" s="209"/>
      <c r="I42" s="5"/>
      <c r="M42" s="182" t="s">
        <v>2</v>
      </c>
      <c r="N42" s="445">
        <v>90</v>
      </c>
      <c r="O42" s="277">
        <v>179716575</v>
      </c>
      <c r="P42" s="324">
        <v>34</v>
      </c>
      <c r="Q42" s="325">
        <v>120038148</v>
      </c>
      <c r="R42" s="118">
        <v>46</v>
      </c>
      <c r="S42" s="326">
        <v>198257299</v>
      </c>
    </row>
    <row r="43" spans="2:19" ht="15.75">
      <c r="B43" s="5"/>
      <c r="C43" s="211"/>
      <c r="D43" s="215"/>
      <c r="E43" s="215"/>
      <c r="F43" s="215"/>
      <c r="G43" s="215"/>
      <c r="H43" s="209"/>
      <c r="I43" s="5"/>
      <c r="M43" s="323" t="s">
        <v>3</v>
      </c>
      <c r="N43" s="324">
        <v>6</v>
      </c>
      <c r="O43" s="325">
        <v>5734063</v>
      </c>
      <c r="P43" s="445">
        <v>31</v>
      </c>
      <c r="Q43" s="317">
        <v>43554832</v>
      </c>
      <c r="R43" s="445">
        <v>121</v>
      </c>
      <c r="S43" s="278">
        <v>223271407</v>
      </c>
    </row>
    <row r="44" spans="2:19" ht="15.75">
      <c r="B44" s="5"/>
      <c r="C44" s="211"/>
      <c r="D44" s="215"/>
      <c r="E44" s="215"/>
      <c r="F44" s="215"/>
      <c r="G44" s="215"/>
      <c r="H44" s="209"/>
      <c r="I44" s="5"/>
      <c r="M44" s="182" t="s">
        <v>78</v>
      </c>
      <c r="N44" s="445">
        <v>14</v>
      </c>
      <c r="O44" s="277">
        <v>11766765</v>
      </c>
      <c r="P44" s="324">
        <v>12</v>
      </c>
      <c r="Q44" s="325">
        <v>18723614</v>
      </c>
      <c r="R44" s="118">
        <v>18</v>
      </c>
      <c r="S44" s="326">
        <v>24457677</v>
      </c>
    </row>
    <row r="45" spans="2:19" ht="15.75">
      <c r="B45" s="5"/>
      <c r="C45" s="211"/>
      <c r="D45" s="215"/>
      <c r="E45" s="215"/>
      <c r="F45" s="215"/>
      <c r="G45" s="215"/>
      <c r="H45" s="209"/>
      <c r="I45" s="5"/>
      <c r="M45" s="323" t="s">
        <v>4</v>
      </c>
      <c r="N45" s="324">
        <v>8</v>
      </c>
      <c r="O45" s="325">
        <v>8836079</v>
      </c>
      <c r="P45" s="445">
        <v>20</v>
      </c>
      <c r="Q45" s="317">
        <v>24631421</v>
      </c>
      <c r="R45" s="445">
        <v>34</v>
      </c>
      <c r="S45" s="278">
        <v>36398186</v>
      </c>
    </row>
    <row r="46" spans="2:19" ht="31.5">
      <c r="B46" s="5"/>
      <c r="C46" s="211"/>
      <c r="D46" s="215"/>
      <c r="E46" s="215"/>
      <c r="F46" s="215"/>
      <c r="G46" s="215"/>
      <c r="H46" s="209"/>
      <c r="I46" s="5"/>
      <c r="M46" s="182" t="s">
        <v>79</v>
      </c>
      <c r="N46" s="445">
        <v>0</v>
      </c>
      <c r="O46" s="445">
        <v>0</v>
      </c>
      <c r="P46" s="324">
        <v>16</v>
      </c>
      <c r="Q46" s="325">
        <v>1064935053</v>
      </c>
      <c r="R46" s="118">
        <v>24</v>
      </c>
      <c r="S46" s="326">
        <v>1073771132</v>
      </c>
    </row>
    <row r="47" spans="2:19" ht="15.75">
      <c r="B47" s="5"/>
      <c r="C47" s="211"/>
      <c r="D47" s="215"/>
      <c r="E47" s="215"/>
      <c r="F47" s="215"/>
      <c r="G47" s="215"/>
      <c r="H47" s="209"/>
      <c r="I47" s="5"/>
      <c r="M47" s="323" t="s">
        <v>68</v>
      </c>
      <c r="N47" s="324">
        <v>1</v>
      </c>
      <c r="O47" s="325">
        <v>389900</v>
      </c>
      <c r="P47" s="445">
        <v>1</v>
      </c>
      <c r="Q47" s="317">
        <v>1486750</v>
      </c>
      <c r="R47" s="445">
        <v>1</v>
      </c>
      <c r="S47" s="278">
        <v>1486750</v>
      </c>
    </row>
    <row r="48" spans="2:19" ht="15.75">
      <c r="B48" s="5"/>
      <c r="C48" s="211"/>
      <c r="D48" s="215"/>
      <c r="E48" s="215"/>
      <c r="F48" s="215"/>
      <c r="G48" s="215"/>
      <c r="H48" s="209"/>
      <c r="I48" s="5"/>
      <c r="M48" s="182" t="s">
        <v>69</v>
      </c>
      <c r="N48" s="445">
        <v>14</v>
      </c>
      <c r="O48" s="277">
        <v>6343388</v>
      </c>
      <c r="P48" s="324">
        <v>6</v>
      </c>
      <c r="Q48" s="325">
        <v>26018345</v>
      </c>
      <c r="R48" s="118">
        <v>7</v>
      </c>
      <c r="S48" s="326">
        <v>26408245</v>
      </c>
    </row>
    <row r="49" spans="4:19" ht="15.75">
      <c r="D49" s="210"/>
      <c r="E49" s="210"/>
      <c r="F49" s="210"/>
      <c r="G49" s="210"/>
      <c r="H49" s="210"/>
      <c r="I49" s="5"/>
      <c r="M49" s="425" t="s">
        <v>5</v>
      </c>
      <c r="N49" s="146">
        <v>6</v>
      </c>
      <c r="O49" s="426">
        <v>7033343</v>
      </c>
      <c r="P49" s="445">
        <v>17</v>
      </c>
      <c r="Q49" s="317">
        <v>41381336</v>
      </c>
      <c r="R49" s="445">
        <v>31</v>
      </c>
      <c r="S49" s="278">
        <v>47724724</v>
      </c>
    </row>
    <row r="50" spans="4:19" ht="16.5" thickBot="1">
      <c r="F50" s="217"/>
      <c r="M50" s="428" t="s">
        <v>6</v>
      </c>
      <c r="N50" s="429">
        <v>9</v>
      </c>
      <c r="O50" s="371">
        <v>30613460</v>
      </c>
      <c r="P50" s="146">
        <v>7</v>
      </c>
      <c r="Q50" s="118">
        <v>17033183</v>
      </c>
      <c r="R50" s="146">
        <v>13</v>
      </c>
      <c r="S50" s="427">
        <v>24066526</v>
      </c>
    </row>
    <row r="51" spans="4:19" ht="16.5" thickBot="1">
      <c r="M51" s="430" t="s">
        <v>0</v>
      </c>
      <c r="N51" s="131">
        <f t="shared" ref="N51:S52" si="2">SUM(N38:N50)</f>
        <v>216</v>
      </c>
      <c r="O51" s="431">
        <f t="shared" si="2"/>
        <v>393912048</v>
      </c>
      <c r="P51" s="429">
        <v>18</v>
      </c>
      <c r="Q51" s="371">
        <v>20748970</v>
      </c>
      <c r="R51" s="371">
        <v>27</v>
      </c>
      <c r="S51" s="374">
        <v>51362430</v>
      </c>
    </row>
    <row r="52" spans="4:19" ht="17.25" thickTop="1" thickBot="1">
      <c r="M52" s="352"/>
      <c r="N52" s="275"/>
      <c r="O52" s="276"/>
      <c r="P52" s="131">
        <f t="shared" si="2"/>
        <v>335</v>
      </c>
      <c r="Q52" s="258">
        <f t="shared" si="2"/>
        <v>1574023580</v>
      </c>
      <c r="R52" s="131">
        <f t="shared" si="2"/>
        <v>551</v>
      </c>
      <c r="S52" s="432">
        <f t="shared" si="2"/>
        <v>1967935628</v>
      </c>
    </row>
    <row r="53" spans="4:19" ht="16.5" thickTop="1">
      <c r="M53" s="182"/>
      <c r="N53" s="445"/>
      <c r="O53" s="274"/>
      <c r="P53" s="275"/>
      <c r="Q53" s="273"/>
      <c r="R53" s="35"/>
      <c r="S53" s="279"/>
    </row>
    <row r="54" spans="4:19" ht="15.75">
      <c r="M54" s="252"/>
      <c r="N54" s="275"/>
      <c r="O54" s="276"/>
      <c r="P54" s="445"/>
      <c r="Q54" s="94"/>
      <c r="R54" s="445"/>
      <c r="S54" s="278"/>
    </row>
    <row r="55" spans="4:19" ht="15.75">
      <c r="M55" s="182"/>
      <c r="N55" s="445"/>
      <c r="O55" s="274"/>
      <c r="P55" s="275"/>
      <c r="Q55" s="273"/>
      <c r="R55" s="35"/>
      <c r="S55" s="279"/>
    </row>
    <row r="56" spans="4:19" ht="48" thickBot="1">
      <c r="M56" s="252"/>
      <c r="N56" s="267" t="s">
        <v>179</v>
      </c>
      <c r="O56" s="267" t="s">
        <v>180</v>
      </c>
      <c r="P56" s="445"/>
      <c r="Q56" s="94"/>
      <c r="R56" s="445"/>
      <c r="S56" s="278"/>
    </row>
    <row r="57" spans="4:19" ht="15.75">
      <c r="M57" s="182" t="s">
        <v>94</v>
      </c>
      <c r="N57" s="445">
        <v>20</v>
      </c>
      <c r="O57" s="445">
        <v>115</v>
      </c>
      <c r="P57" s="275"/>
      <c r="Q57" s="273"/>
      <c r="R57" s="35"/>
      <c r="S57" s="279"/>
    </row>
    <row r="58" spans="4:19" ht="15.75">
      <c r="M58" s="323" t="s">
        <v>12</v>
      </c>
      <c r="N58" s="433">
        <v>12</v>
      </c>
      <c r="O58" s="324">
        <v>17</v>
      </c>
      <c r="P58" s="445"/>
      <c r="Q58" s="94"/>
      <c r="R58" s="445"/>
      <c r="S58" s="278"/>
    </row>
    <row r="59" spans="4:19" ht="15.75">
      <c r="M59" s="182" t="s">
        <v>1</v>
      </c>
      <c r="N59" s="445">
        <v>24</v>
      </c>
      <c r="O59" s="445">
        <v>41</v>
      </c>
      <c r="P59" s="275"/>
      <c r="Q59" s="273"/>
      <c r="R59" s="35"/>
      <c r="S59" s="279"/>
    </row>
    <row r="60" spans="4:19" ht="15.75">
      <c r="M60" s="357" t="s">
        <v>77</v>
      </c>
      <c r="N60" s="324">
        <v>12</v>
      </c>
      <c r="O60" s="324">
        <v>34</v>
      </c>
      <c r="P60" s="445"/>
      <c r="Q60" s="94"/>
      <c r="R60" s="445"/>
      <c r="S60" s="278"/>
    </row>
    <row r="61" spans="4:19" ht="15.75">
      <c r="M61" s="182" t="s">
        <v>2</v>
      </c>
      <c r="N61" s="445">
        <v>90</v>
      </c>
      <c r="O61" s="445">
        <v>31</v>
      </c>
      <c r="P61" s="359"/>
      <c r="Q61" s="361"/>
      <c r="R61" s="344"/>
      <c r="S61" s="362"/>
    </row>
    <row r="62" spans="4:19" ht="15.75">
      <c r="M62" s="323" t="s">
        <v>3</v>
      </c>
      <c r="N62" s="324">
        <v>6</v>
      </c>
      <c r="O62" s="324">
        <v>12</v>
      </c>
      <c r="P62" s="363"/>
      <c r="Q62" s="4"/>
      <c r="R62" s="364"/>
      <c r="S62" s="365"/>
    </row>
    <row r="63" spans="4:19" ht="15.75">
      <c r="M63" s="182" t="s">
        <v>78</v>
      </c>
      <c r="N63" s="445">
        <v>14</v>
      </c>
      <c r="O63" s="445">
        <v>20</v>
      </c>
    </row>
    <row r="64" spans="4:19" ht="15.75">
      <c r="M64" s="323" t="s">
        <v>4</v>
      </c>
      <c r="N64" s="324">
        <v>8</v>
      </c>
      <c r="O64" s="324">
        <v>16</v>
      </c>
    </row>
    <row r="65" spans="13:15" ht="31.5">
      <c r="M65" s="182" t="s">
        <v>79</v>
      </c>
      <c r="N65" s="445">
        <v>0</v>
      </c>
      <c r="O65" s="445">
        <v>1</v>
      </c>
    </row>
    <row r="66" spans="13:15" ht="15.75">
      <c r="M66" s="323" t="s">
        <v>68</v>
      </c>
      <c r="N66" s="324">
        <v>1</v>
      </c>
      <c r="O66" s="324">
        <v>6</v>
      </c>
    </row>
    <row r="67" spans="13:15" ht="15.75">
      <c r="M67" s="182" t="s">
        <v>69</v>
      </c>
      <c r="N67" s="445">
        <v>14</v>
      </c>
      <c r="O67" s="445">
        <v>17</v>
      </c>
    </row>
    <row r="68" spans="13:15" ht="15.75">
      <c r="M68" s="425" t="s">
        <v>5</v>
      </c>
      <c r="N68" s="146">
        <v>6</v>
      </c>
      <c r="O68" s="146">
        <v>7</v>
      </c>
    </row>
    <row r="69" spans="13:15" ht="16.5" thickBot="1">
      <c r="M69" s="428" t="s">
        <v>6</v>
      </c>
      <c r="N69" s="429">
        <v>9</v>
      </c>
      <c r="O69" s="429">
        <v>18</v>
      </c>
    </row>
  </sheetData>
  <mergeCells count="8">
    <mergeCell ref="N36:O36"/>
    <mergeCell ref="P37:Q37"/>
    <mergeCell ref="R37:S37"/>
    <mergeCell ref="B3:I3"/>
    <mergeCell ref="C5:D5"/>
    <mergeCell ref="F5:G5"/>
    <mergeCell ref="H5:I5"/>
    <mergeCell ref="M36:M37"/>
  </mergeCells>
  <printOptions horizontalCentered="1" verticalCentered="1"/>
  <pageMargins left="0.31496062992125984" right="0.15748031496062992" top="0.74803149606299213" bottom="0.98425196850393704" header="0.31496062992125984" footer="0.31496062992125984"/>
  <pageSetup paperSize="9" scale="89" orientation="portrait" r:id="rId1"/>
  <headerFooter>
    <oddFooter>&amp;C&amp;14 3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rightToLeft="1" view="pageBreakPreview" zoomScale="85" zoomScaleSheetLayoutView="85" workbookViewId="0">
      <selection activeCell="B4" sqref="B4:C4"/>
    </sheetView>
  </sheetViews>
  <sheetFormatPr defaultRowHeight="21.95" customHeight="1"/>
  <cols>
    <col min="1" max="1" width="3.140625" style="28" customWidth="1"/>
    <col min="2" max="2" width="32.140625" style="80" customWidth="1"/>
    <col min="3" max="3" width="9.85546875" style="28" customWidth="1"/>
    <col min="4" max="4" width="15.5703125" style="28" customWidth="1"/>
    <col min="5" max="5" width="8" style="28" customWidth="1"/>
    <col min="6" max="6" width="15.5703125" style="28" customWidth="1"/>
    <col min="7" max="7" width="9.7109375" style="28" customWidth="1"/>
    <col min="8" max="8" width="15.42578125" style="28" customWidth="1"/>
    <col min="9" max="9" width="7.85546875" style="28" bestFit="1" customWidth="1"/>
    <col min="10" max="10" width="14.28515625" style="28" customWidth="1"/>
    <col min="11" max="16384" width="9.140625" style="28"/>
  </cols>
  <sheetData>
    <row r="1" spans="2:13" ht="48.75" customHeight="1"/>
    <row r="2" spans="2:13" ht="21.95" customHeight="1">
      <c r="B2" s="584" t="s">
        <v>160</v>
      </c>
      <c r="C2" s="584"/>
      <c r="D2" s="584"/>
      <c r="E2" s="584"/>
      <c r="F2" s="584"/>
      <c r="G2" s="584"/>
      <c r="H2" s="584"/>
      <c r="I2" s="584"/>
      <c r="J2" s="584"/>
    </row>
    <row r="3" spans="2:13" ht="21.95" customHeight="1">
      <c r="B3" s="145"/>
      <c r="C3" s="145"/>
      <c r="D3" s="259"/>
      <c r="E3" s="259"/>
      <c r="F3" s="145"/>
      <c r="G3" s="145"/>
      <c r="H3" s="145"/>
      <c r="I3" s="145"/>
      <c r="J3" s="145"/>
    </row>
    <row r="4" spans="2:13" ht="21.95" customHeight="1" thickBot="1">
      <c r="B4" s="585" t="s">
        <v>209</v>
      </c>
      <c r="C4" s="585"/>
      <c r="D4" s="67"/>
      <c r="E4" s="67"/>
      <c r="F4" s="55"/>
      <c r="G4" s="55"/>
      <c r="H4" s="55"/>
      <c r="I4" s="650" t="s">
        <v>42</v>
      </c>
      <c r="J4" s="650"/>
    </row>
    <row r="5" spans="2:13" ht="21.95" customHeight="1" thickTop="1">
      <c r="B5" s="633" t="s">
        <v>7</v>
      </c>
      <c r="C5" s="629" t="s">
        <v>157</v>
      </c>
      <c r="D5" s="629"/>
      <c r="E5" s="264" t="s">
        <v>99</v>
      </c>
      <c r="F5" s="265"/>
      <c r="G5" s="629" t="s">
        <v>119</v>
      </c>
      <c r="H5" s="629"/>
      <c r="I5" s="613" t="s">
        <v>93</v>
      </c>
      <c r="J5" s="613"/>
      <c r="L5" s="41"/>
      <c r="M5" s="41"/>
    </row>
    <row r="6" spans="2:13" ht="21.95" customHeight="1" thickBot="1">
      <c r="B6" s="634"/>
      <c r="C6" s="502" t="s">
        <v>8</v>
      </c>
      <c r="D6" s="502" t="s">
        <v>9</v>
      </c>
      <c r="E6" s="502" t="s">
        <v>8</v>
      </c>
      <c r="F6" s="502" t="s">
        <v>9</v>
      </c>
      <c r="G6" s="502" t="s">
        <v>8</v>
      </c>
      <c r="H6" s="521" t="s">
        <v>85</v>
      </c>
      <c r="I6" s="502" t="s">
        <v>8</v>
      </c>
      <c r="J6" s="502" t="s">
        <v>67</v>
      </c>
      <c r="M6" s="41"/>
    </row>
    <row r="7" spans="2:13" s="31" customFormat="1" ht="21.95" customHeight="1" thickTop="1">
      <c r="B7" s="269" t="s">
        <v>81</v>
      </c>
      <c r="C7" s="146">
        <v>2</v>
      </c>
      <c r="D7" s="146">
        <v>1380024</v>
      </c>
      <c r="E7" s="146">
        <v>0</v>
      </c>
      <c r="F7" s="146">
        <v>0</v>
      </c>
      <c r="G7" s="146">
        <v>0</v>
      </c>
      <c r="H7" s="257">
        <v>0</v>
      </c>
      <c r="I7" s="146">
        <v>2</v>
      </c>
      <c r="J7" s="257">
        <v>1380024</v>
      </c>
      <c r="M7" s="188"/>
    </row>
    <row r="8" spans="2:13" ht="21.95" customHeight="1">
      <c r="B8" s="141" t="s">
        <v>26</v>
      </c>
      <c r="C8" s="268">
        <v>3</v>
      </c>
      <c r="D8" s="253">
        <v>25247350</v>
      </c>
      <c r="E8" s="268">
        <v>0</v>
      </c>
      <c r="F8" s="268">
        <v>0</v>
      </c>
      <c r="G8" s="268">
        <v>0</v>
      </c>
      <c r="H8" s="268">
        <v>0</v>
      </c>
      <c r="I8" s="268">
        <v>3</v>
      </c>
      <c r="J8" s="253">
        <v>25247350</v>
      </c>
      <c r="M8" s="41"/>
    </row>
    <row r="9" spans="2:13" ht="28.5" customHeight="1" thickBot="1">
      <c r="B9" s="538" t="s">
        <v>24</v>
      </c>
      <c r="C9" s="539">
        <v>0</v>
      </c>
      <c r="D9" s="540">
        <v>0</v>
      </c>
      <c r="E9" s="541">
        <v>1</v>
      </c>
      <c r="F9" s="541">
        <v>3336770</v>
      </c>
      <c r="G9" s="542">
        <v>40</v>
      </c>
      <c r="H9" s="540">
        <v>168293155</v>
      </c>
      <c r="I9" s="542">
        <v>41</v>
      </c>
      <c r="J9" s="540">
        <v>171629925</v>
      </c>
    </row>
    <row r="10" spans="2:13" ht="22.5" customHeight="1" thickBot="1">
      <c r="B10" s="291" t="s">
        <v>0</v>
      </c>
      <c r="C10" s="292">
        <f t="shared" ref="C10:J10" si="0">SUM(C7:C9)</f>
        <v>5</v>
      </c>
      <c r="D10" s="354">
        <f t="shared" si="0"/>
        <v>26627374</v>
      </c>
      <c r="E10" s="529">
        <f t="shared" si="0"/>
        <v>1</v>
      </c>
      <c r="F10" s="354">
        <f t="shared" si="0"/>
        <v>3336770</v>
      </c>
      <c r="G10" s="292">
        <f t="shared" si="0"/>
        <v>40</v>
      </c>
      <c r="H10" s="253">
        <f t="shared" si="0"/>
        <v>168293155</v>
      </c>
      <c r="I10" s="292">
        <f t="shared" si="0"/>
        <v>46</v>
      </c>
      <c r="J10" s="354">
        <f t="shared" si="0"/>
        <v>198257299</v>
      </c>
    </row>
    <row r="11" spans="2:13" s="31" customFormat="1" ht="17.25" hidden="1" customHeight="1" thickBot="1">
      <c r="B11" s="111"/>
      <c r="C11" s="149"/>
      <c r="D11" s="149"/>
      <c r="E11" s="149"/>
      <c r="F11" s="150"/>
      <c r="G11" s="149"/>
      <c r="H11" s="150"/>
      <c r="I11" s="149"/>
      <c r="J11" s="150"/>
    </row>
    <row r="12" spans="2:13" ht="21.95" customHeight="1" thickTop="1">
      <c r="B12" s="195"/>
      <c r="C12" s="196"/>
      <c r="D12" s="196"/>
      <c r="E12" s="196"/>
      <c r="F12" s="196"/>
      <c r="G12" s="196"/>
      <c r="H12" s="196"/>
      <c r="I12" s="196"/>
      <c r="J12" s="196"/>
    </row>
    <row r="13" spans="2:13" ht="21.95" customHeight="1">
      <c r="F13" s="222"/>
    </row>
  </sheetData>
  <mergeCells count="7">
    <mergeCell ref="B2:J2"/>
    <mergeCell ref="B4:C4"/>
    <mergeCell ref="I4:J4"/>
    <mergeCell ref="B5:B6"/>
    <mergeCell ref="G5:H5"/>
    <mergeCell ref="I5:J5"/>
    <mergeCell ref="C5:D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rightToLeft="1" view="pageBreakPreview" zoomScale="70" zoomScaleSheetLayoutView="70" workbookViewId="0">
      <selection activeCell="AA15" sqref="AA15"/>
    </sheetView>
  </sheetViews>
  <sheetFormatPr defaultRowHeight="21.95" customHeight="1"/>
  <cols>
    <col min="1" max="2" width="5.140625" style="28" customWidth="1"/>
    <col min="3" max="3" width="34.5703125" style="80" customWidth="1"/>
    <col min="4" max="4" width="12.5703125" style="28" customWidth="1"/>
    <col min="5" max="5" width="20" style="28" customWidth="1"/>
    <col min="6" max="6" width="11.7109375" style="28" customWidth="1"/>
    <col min="7" max="7" width="42" style="28" customWidth="1"/>
    <col min="8" max="8" width="4.7109375" style="28" customWidth="1"/>
    <col min="9" max="9" width="1.28515625" style="28" customWidth="1"/>
    <col min="10" max="16" width="9.140625" style="28" hidden="1" customWidth="1"/>
    <col min="17" max="17" width="13" style="28" customWidth="1"/>
    <col min="18" max="16384" width="9.140625" style="28"/>
  </cols>
  <sheetData>
    <row r="2" spans="2:23" ht="20.25" customHeight="1"/>
    <row r="3" spans="2:23" ht="5.25" hidden="1" customHeight="1"/>
    <row r="4" spans="2:23" ht="12" hidden="1" customHeight="1"/>
    <row r="5" spans="2:23" ht="38.25" hidden="1" customHeight="1"/>
    <row r="6" spans="2:23" ht="26.25" customHeight="1">
      <c r="C6" s="651" t="s">
        <v>159</v>
      </c>
      <c r="D6" s="651"/>
      <c r="E6" s="651"/>
      <c r="F6" s="651"/>
      <c r="G6" s="651"/>
      <c r="V6" s="125"/>
      <c r="W6" s="125"/>
    </row>
    <row r="7" spans="2:23" ht="21.95" customHeight="1" thickBot="1">
      <c r="C7" s="585" t="s">
        <v>193</v>
      </c>
      <c r="D7" s="585"/>
      <c r="E7" s="67"/>
      <c r="F7" s="56"/>
      <c r="G7" s="199" t="s">
        <v>108</v>
      </c>
    </row>
    <row r="8" spans="2:23" ht="21.95" customHeight="1" thickTop="1">
      <c r="C8" s="633" t="s">
        <v>41</v>
      </c>
      <c r="D8" s="613" t="s">
        <v>186</v>
      </c>
      <c r="E8" s="613"/>
      <c r="F8" s="613" t="s">
        <v>90</v>
      </c>
      <c r="G8" s="613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2:23" ht="21.95" customHeight="1" thickBot="1">
      <c r="C9" s="634"/>
      <c r="D9" s="502" t="s">
        <v>88</v>
      </c>
      <c r="E9" s="502" t="s">
        <v>9</v>
      </c>
      <c r="F9" s="502" t="s">
        <v>88</v>
      </c>
      <c r="G9" s="502" t="s">
        <v>86</v>
      </c>
      <c r="H9" s="31"/>
      <c r="I9" s="31"/>
      <c r="J9" s="31"/>
      <c r="K9" s="31"/>
      <c r="L9" s="31"/>
      <c r="M9" s="31"/>
      <c r="N9" s="31"/>
      <c r="O9" s="31"/>
      <c r="P9" s="31"/>
      <c r="Q9" s="31"/>
      <c r="V9" s="37"/>
      <c r="W9" s="125"/>
    </row>
    <row r="10" spans="2:23" s="31" customFormat="1" ht="27" customHeight="1" thickTop="1">
      <c r="C10" s="413" t="s">
        <v>149</v>
      </c>
      <c r="D10" s="414">
        <v>1</v>
      </c>
      <c r="E10" s="414">
        <v>1018924</v>
      </c>
      <c r="F10" s="414">
        <v>1</v>
      </c>
      <c r="G10" s="414">
        <v>1018924</v>
      </c>
      <c r="W10" s="270"/>
    </row>
    <row r="11" spans="2:23" s="37" customFormat="1" ht="26.25" customHeight="1">
      <c r="B11" s="31"/>
      <c r="C11" s="415" t="s">
        <v>23</v>
      </c>
      <c r="D11" s="416">
        <v>24</v>
      </c>
      <c r="E11" s="416">
        <v>25633807</v>
      </c>
      <c r="F11" s="416">
        <v>24</v>
      </c>
      <c r="G11" s="416">
        <v>25633807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W11" s="271"/>
    </row>
    <row r="12" spans="2:23" s="31" customFormat="1" ht="21.95" customHeight="1">
      <c r="C12" s="413" t="s">
        <v>138</v>
      </c>
      <c r="D12" s="414">
        <v>1</v>
      </c>
      <c r="E12" s="414">
        <v>1708200</v>
      </c>
      <c r="F12" s="414">
        <v>1</v>
      </c>
      <c r="G12" s="414">
        <v>1708200</v>
      </c>
      <c r="W12" s="270"/>
    </row>
    <row r="13" spans="2:23" s="37" customFormat="1" ht="26.25" customHeight="1">
      <c r="B13" s="31"/>
      <c r="C13" s="415" t="s">
        <v>50</v>
      </c>
      <c r="D13" s="416">
        <v>1</v>
      </c>
      <c r="E13" s="416">
        <v>507000</v>
      </c>
      <c r="F13" s="416">
        <v>1</v>
      </c>
      <c r="G13" s="416">
        <v>507000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V13" s="31"/>
    </row>
    <row r="14" spans="2:23" s="31" customFormat="1" ht="22.5" customHeight="1">
      <c r="C14" s="413" t="s">
        <v>147</v>
      </c>
      <c r="D14" s="414">
        <v>1</v>
      </c>
      <c r="E14" s="414">
        <v>1472459</v>
      </c>
      <c r="F14" s="414">
        <v>1</v>
      </c>
      <c r="G14" s="414">
        <v>1472459</v>
      </c>
    </row>
    <row r="15" spans="2:23" ht="24" customHeight="1">
      <c r="B15" s="31"/>
      <c r="C15" s="415" t="s">
        <v>139</v>
      </c>
      <c r="D15" s="416">
        <v>1</v>
      </c>
      <c r="E15" s="416">
        <v>825347</v>
      </c>
      <c r="F15" s="416">
        <v>1</v>
      </c>
      <c r="G15" s="416">
        <v>825347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2:23" ht="24" customHeight="1">
      <c r="B16" s="31"/>
      <c r="C16" s="413" t="s">
        <v>22</v>
      </c>
      <c r="D16" s="414">
        <v>3</v>
      </c>
      <c r="E16" s="414">
        <v>6116792</v>
      </c>
      <c r="F16" s="414">
        <v>3</v>
      </c>
      <c r="G16" s="414">
        <v>6116792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2:17" s="31" customFormat="1" ht="16.5" customHeight="1">
      <c r="C17" s="570" t="s">
        <v>140</v>
      </c>
      <c r="D17" s="416">
        <v>3</v>
      </c>
      <c r="E17" s="416">
        <v>9007590</v>
      </c>
      <c r="F17" s="416">
        <v>3</v>
      </c>
      <c r="G17" s="416">
        <v>9007590</v>
      </c>
    </row>
    <row r="18" spans="2:17" ht="24" customHeight="1">
      <c r="B18" s="31"/>
      <c r="C18" s="413" t="s">
        <v>158</v>
      </c>
      <c r="D18" s="414">
        <v>2</v>
      </c>
      <c r="E18" s="414">
        <v>3167307</v>
      </c>
      <c r="F18" s="414">
        <v>2</v>
      </c>
      <c r="G18" s="414">
        <v>3167307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2:17" s="31" customFormat="1" ht="28.5" customHeight="1" thickBot="1">
      <c r="C19" s="570" t="s">
        <v>81</v>
      </c>
      <c r="D19" s="416">
        <v>11</v>
      </c>
      <c r="E19" s="416">
        <v>8288250</v>
      </c>
      <c r="F19" s="416">
        <v>11</v>
      </c>
      <c r="G19" s="416">
        <v>8288250</v>
      </c>
    </row>
    <row r="20" spans="2:17" s="37" customFormat="1" ht="23.25" customHeight="1" thickBot="1">
      <c r="B20" s="188"/>
      <c r="C20" s="583" t="s">
        <v>24</v>
      </c>
      <c r="D20" s="580">
        <v>73</v>
      </c>
      <c r="E20" s="580">
        <v>165525731</v>
      </c>
      <c r="F20" s="580">
        <v>73</v>
      </c>
      <c r="G20" s="581">
        <v>165525731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2:17" s="31" customFormat="1" ht="26.25" customHeight="1" thickBot="1">
      <c r="B21" s="188"/>
      <c r="C21" s="521" t="s">
        <v>0</v>
      </c>
      <c r="D21" s="582">
        <f>SUM(D10:D20)</f>
        <v>121</v>
      </c>
      <c r="E21" s="582">
        <f>SUM(E10:E20)</f>
        <v>223271407</v>
      </c>
      <c r="F21" s="582">
        <f>SUM(F10:F20)</f>
        <v>121</v>
      </c>
      <c r="G21" s="582">
        <f>SUM(G10:G20)</f>
        <v>223271407</v>
      </c>
    </row>
    <row r="22" spans="2:17" ht="33.75" customHeight="1" thickTop="1"/>
    <row r="25" spans="2:17" ht="21.95" customHeight="1" thickBot="1">
      <c r="P25" s="129"/>
    </row>
    <row r="26" spans="2:17" ht="21.95" customHeight="1" thickTop="1"/>
  </sheetData>
  <mergeCells count="5">
    <mergeCell ref="C6:G6"/>
    <mergeCell ref="C7:D7"/>
    <mergeCell ref="D8:E8"/>
    <mergeCell ref="F8:G8"/>
    <mergeCell ref="C8:C9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0" orientation="landscape" r:id="rId1"/>
  <headerFooter>
    <oddFooter>&amp;C&amp;14 22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rightToLeft="1" view="pageBreakPreview" zoomScale="87" zoomScaleSheetLayoutView="87" workbookViewId="0">
      <selection activeCell="A4" sqref="A4:G4"/>
    </sheetView>
  </sheetViews>
  <sheetFormatPr defaultRowHeight="21.95" customHeight="1"/>
  <cols>
    <col min="1" max="1" width="25.85546875" style="80" customWidth="1"/>
    <col min="2" max="2" width="9.28515625" style="28" customWidth="1"/>
    <col min="3" max="3" width="15.85546875" style="28" customWidth="1"/>
    <col min="4" max="4" width="9.5703125" style="28" customWidth="1"/>
    <col min="5" max="5" width="18.5703125" style="28" customWidth="1"/>
    <col min="6" max="6" width="9" style="28" customWidth="1"/>
    <col min="7" max="7" width="25.85546875" style="28" customWidth="1"/>
    <col min="8" max="8" width="9.140625" style="28" customWidth="1"/>
    <col min="9" max="16384" width="9.140625" style="28"/>
  </cols>
  <sheetData>
    <row r="2" spans="1:9" ht="21.75" hidden="1" customHeight="1"/>
    <row r="3" spans="1:9" ht="45.75" hidden="1" customHeight="1"/>
    <row r="4" spans="1:9" ht="39" customHeight="1">
      <c r="A4" s="584" t="s">
        <v>214</v>
      </c>
      <c r="B4" s="584"/>
      <c r="C4" s="584"/>
      <c r="D4" s="584"/>
      <c r="E4" s="584"/>
      <c r="F4" s="584"/>
      <c r="G4" s="584"/>
    </row>
    <row r="5" spans="1:9" ht="21.95" customHeight="1" thickBot="1">
      <c r="A5" s="585" t="s">
        <v>210</v>
      </c>
      <c r="B5" s="585"/>
      <c r="C5" s="67"/>
      <c r="D5" s="67"/>
      <c r="E5" s="55"/>
      <c r="F5" s="56"/>
      <c r="G5" s="22" t="s">
        <v>42</v>
      </c>
      <c r="H5" s="52"/>
    </row>
    <row r="6" spans="1:9" ht="21.95" customHeight="1" thickTop="1">
      <c r="A6" s="633" t="s">
        <v>13</v>
      </c>
      <c r="B6" s="613" t="s">
        <v>157</v>
      </c>
      <c r="C6" s="613"/>
      <c r="D6" s="611" t="s">
        <v>99</v>
      </c>
      <c r="E6" s="611"/>
      <c r="F6" s="613" t="s">
        <v>109</v>
      </c>
      <c r="G6" s="613"/>
    </row>
    <row r="7" spans="1:9" ht="21.95" customHeight="1" thickBot="1">
      <c r="A7" s="634"/>
      <c r="B7" s="503" t="s">
        <v>8</v>
      </c>
      <c r="C7" s="503" t="s">
        <v>9</v>
      </c>
      <c r="D7" s="503" t="s">
        <v>8</v>
      </c>
      <c r="E7" s="503" t="s">
        <v>86</v>
      </c>
      <c r="F7" s="503" t="s">
        <v>8</v>
      </c>
      <c r="G7" s="503" t="s">
        <v>110</v>
      </c>
    </row>
    <row r="8" spans="1:9" ht="21.95" customHeight="1" thickTop="1">
      <c r="A8" s="440" t="s">
        <v>148</v>
      </c>
      <c r="B8" s="416">
        <v>1</v>
      </c>
      <c r="C8" s="441">
        <v>695118</v>
      </c>
      <c r="D8" s="416">
        <v>0</v>
      </c>
      <c r="E8" s="416">
        <v>0</v>
      </c>
      <c r="F8" s="416">
        <v>1</v>
      </c>
      <c r="G8" s="416">
        <v>695118</v>
      </c>
    </row>
    <row r="9" spans="1:9" ht="21.95" customHeight="1">
      <c r="A9" s="302" t="s">
        <v>18</v>
      </c>
      <c r="B9" s="122">
        <v>0</v>
      </c>
      <c r="C9" s="122">
        <v>0</v>
      </c>
      <c r="D9" s="122">
        <v>2</v>
      </c>
      <c r="E9" s="122">
        <v>1008253</v>
      </c>
      <c r="F9" s="122">
        <v>2</v>
      </c>
      <c r="G9" s="122">
        <v>1008253</v>
      </c>
    </row>
    <row r="10" spans="1:9" s="37" customFormat="1" ht="21.95" customHeight="1" thickBot="1">
      <c r="A10" s="301" t="s">
        <v>24</v>
      </c>
      <c r="B10" s="120">
        <v>15</v>
      </c>
      <c r="C10" s="120">
        <v>22754306</v>
      </c>
      <c r="D10" s="120">
        <v>0</v>
      </c>
      <c r="E10" s="120">
        <v>0</v>
      </c>
      <c r="F10" s="120">
        <v>15</v>
      </c>
      <c r="G10" s="120">
        <v>22754306</v>
      </c>
      <c r="H10" s="31"/>
    </row>
    <row r="11" spans="1:9" s="31" customFormat="1" ht="21.95" customHeight="1" thickBot="1">
      <c r="A11" s="303" t="s">
        <v>0</v>
      </c>
      <c r="B11" s="205">
        <f t="shared" ref="B11:F11" si="0">SUM(B8:B10)</f>
        <v>16</v>
      </c>
      <c r="C11" s="205">
        <f t="shared" si="0"/>
        <v>23449424</v>
      </c>
      <c r="D11" s="205">
        <f t="shared" si="0"/>
        <v>2</v>
      </c>
      <c r="E11" s="205">
        <f t="shared" si="0"/>
        <v>1008253</v>
      </c>
      <c r="F11" s="205">
        <f t="shared" si="0"/>
        <v>18</v>
      </c>
      <c r="G11" s="205">
        <f>SUM(G8:G10)</f>
        <v>24457677</v>
      </c>
      <c r="I11" s="188"/>
    </row>
    <row r="12" spans="1:9" ht="21.95" customHeight="1" thickTop="1"/>
    <row r="13" spans="1:9" ht="21.95" customHeight="1">
      <c r="E13" s="43"/>
    </row>
  </sheetData>
  <mergeCells count="6">
    <mergeCell ref="A5:B5"/>
    <mergeCell ref="A6:A7"/>
    <mergeCell ref="F6:G6"/>
    <mergeCell ref="A4:G4"/>
    <mergeCell ref="B6:C6"/>
    <mergeCell ref="D6:E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>
    <oddFooter>&amp;C&amp;14 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2"/>
  <sheetViews>
    <sheetView rightToLeft="1" view="pageBreakPreview" zoomScale="87" zoomScaleSheetLayoutView="87" workbookViewId="0">
      <selection activeCell="B6" sqref="B6"/>
    </sheetView>
  </sheetViews>
  <sheetFormatPr defaultRowHeight="21.95" customHeight="1"/>
  <cols>
    <col min="1" max="1" width="2.5703125" style="28" customWidth="1"/>
    <col min="2" max="2" width="36.42578125" style="80" customWidth="1"/>
    <col min="3" max="3" width="11.42578125" style="28" customWidth="1"/>
    <col min="4" max="4" width="16.5703125" style="28" customWidth="1"/>
    <col min="5" max="5" width="10.5703125" style="28" customWidth="1"/>
    <col min="6" max="6" width="14" style="28" customWidth="1"/>
    <col min="7" max="7" width="12" style="28" customWidth="1"/>
    <col min="8" max="8" width="26.85546875" style="28" customWidth="1"/>
    <col min="9" max="16384" width="9.140625" style="28"/>
  </cols>
  <sheetData>
    <row r="3" spans="2:11" ht="21.75" hidden="1" customHeight="1"/>
    <row r="4" spans="2:11" ht="45.75" hidden="1" customHeight="1"/>
    <row r="5" spans="2:11" ht="27" customHeight="1">
      <c r="B5" s="584" t="s">
        <v>155</v>
      </c>
      <c r="C5" s="584"/>
      <c r="D5" s="584"/>
      <c r="E5" s="584"/>
      <c r="F5" s="584"/>
      <c r="G5" s="584"/>
      <c r="H5" s="584"/>
    </row>
    <row r="6" spans="2:11" ht="21.95" customHeight="1" thickBot="1">
      <c r="B6" s="260" t="s">
        <v>210</v>
      </c>
      <c r="C6" s="55"/>
      <c r="D6" s="55"/>
      <c r="E6" s="55"/>
      <c r="F6" s="55"/>
      <c r="G6" s="56"/>
      <c r="H6" s="197" t="s">
        <v>42</v>
      </c>
      <c r="I6" s="52"/>
    </row>
    <row r="7" spans="2:11" ht="21.95" customHeight="1" thickTop="1">
      <c r="B7" s="587" t="s">
        <v>13</v>
      </c>
      <c r="C7" s="590" t="s">
        <v>191</v>
      </c>
      <c r="D7" s="590"/>
      <c r="E7" s="590" t="s">
        <v>197</v>
      </c>
      <c r="F7" s="590"/>
      <c r="G7" s="590" t="s">
        <v>109</v>
      </c>
      <c r="H7" s="590"/>
    </row>
    <row r="8" spans="2:11" ht="21" customHeight="1" thickBot="1">
      <c r="B8" s="608"/>
      <c r="C8" s="369" t="s">
        <v>8</v>
      </c>
      <c r="D8" s="369" t="s">
        <v>105</v>
      </c>
      <c r="E8" s="369" t="s">
        <v>8</v>
      </c>
      <c r="F8" s="369" t="s">
        <v>105</v>
      </c>
      <c r="G8" s="369" t="s">
        <v>8</v>
      </c>
      <c r="H8" s="369" t="s">
        <v>105</v>
      </c>
    </row>
    <row r="9" spans="2:11" ht="23.25" customHeight="1" thickTop="1">
      <c r="B9" s="141" t="s">
        <v>50</v>
      </c>
      <c r="C9" s="253">
        <v>1</v>
      </c>
      <c r="D9" s="280">
        <v>7219375</v>
      </c>
      <c r="E9" s="253">
        <v>0</v>
      </c>
      <c r="F9" s="543">
        <v>0</v>
      </c>
      <c r="G9" s="543">
        <v>1</v>
      </c>
      <c r="H9" s="543">
        <v>7219375</v>
      </c>
    </row>
    <row r="10" spans="2:11" ht="24.75" customHeight="1" thickBot="1">
      <c r="B10" s="328" t="s">
        <v>24</v>
      </c>
      <c r="C10" s="118">
        <v>0</v>
      </c>
      <c r="D10" s="326">
        <v>0</v>
      </c>
      <c r="E10" s="118">
        <v>33</v>
      </c>
      <c r="F10" s="326">
        <v>29178811</v>
      </c>
      <c r="G10" s="118">
        <v>33</v>
      </c>
      <c r="H10" s="118">
        <v>29178811</v>
      </c>
      <c r="K10" s="41"/>
    </row>
    <row r="11" spans="2:11" ht="24" customHeight="1" thickBot="1">
      <c r="B11" s="318" t="s">
        <v>0</v>
      </c>
      <c r="C11" s="319">
        <f t="shared" ref="C11:H11" si="0">SUM(C9:C10)</f>
        <v>1</v>
      </c>
      <c r="D11" s="424">
        <f t="shared" si="0"/>
        <v>7219375</v>
      </c>
      <c r="E11" s="319">
        <f t="shared" si="0"/>
        <v>33</v>
      </c>
      <c r="F11" s="424">
        <f t="shared" si="0"/>
        <v>29178811</v>
      </c>
      <c r="G11" s="319">
        <f t="shared" si="0"/>
        <v>34</v>
      </c>
      <c r="H11" s="319">
        <f t="shared" si="0"/>
        <v>36398186</v>
      </c>
      <c r="J11" s="188"/>
    </row>
    <row r="12" spans="2:11" ht="21.95" customHeight="1" thickTop="1"/>
  </sheetData>
  <mergeCells count="5">
    <mergeCell ref="B5:H5"/>
    <mergeCell ref="B7:B8"/>
    <mergeCell ref="G7:H7"/>
    <mergeCell ref="C7:D7"/>
    <mergeCell ref="E7:F7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>
    <oddFooter>&amp;C&amp;14 24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rightToLeft="1" view="pageBreakPreview" zoomScaleSheetLayoutView="100" workbookViewId="0">
      <selection activeCell="O10" sqref="O10"/>
    </sheetView>
  </sheetViews>
  <sheetFormatPr defaultRowHeight="21.95" customHeight="1"/>
  <cols>
    <col min="1" max="1" width="2.7109375" style="28" customWidth="1"/>
    <col min="2" max="2" width="26.7109375" style="80" customWidth="1"/>
    <col min="3" max="3" width="10.140625" style="80" customWidth="1"/>
    <col min="4" max="4" width="13.42578125" style="80" customWidth="1"/>
    <col min="5" max="5" width="8" style="28" customWidth="1"/>
    <col min="6" max="6" width="18.5703125" style="28" customWidth="1"/>
    <col min="7" max="7" width="5.85546875" style="28" customWidth="1"/>
    <col min="8" max="8" width="16.42578125" style="28" customWidth="1"/>
    <col min="9" max="16384" width="9.140625" style="28"/>
  </cols>
  <sheetData>
    <row r="2" spans="1:13" ht="12.75"/>
    <row r="3" spans="1:13" ht="12.75"/>
    <row r="4" spans="1:13" ht="23.25" customHeight="1">
      <c r="B4" s="584" t="s">
        <v>154</v>
      </c>
      <c r="C4" s="584"/>
      <c r="D4" s="584"/>
      <c r="E4" s="584"/>
      <c r="F4" s="584"/>
      <c r="G4" s="584"/>
      <c r="H4" s="584"/>
    </row>
    <row r="5" spans="1:13" ht="21.95" customHeight="1" thickBot="1">
      <c r="B5" s="585" t="s">
        <v>211</v>
      </c>
      <c r="C5" s="585"/>
      <c r="D5" s="585"/>
      <c r="E5" s="585"/>
      <c r="F5" s="62"/>
      <c r="G5" s="586" t="s">
        <v>42</v>
      </c>
      <c r="H5" s="586"/>
      <c r="I5" s="56"/>
    </row>
    <row r="6" spans="1:13" ht="21.95" customHeight="1" thickTop="1">
      <c r="B6" s="587" t="s">
        <v>13</v>
      </c>
      <c r="C6" s="590" t="s">
        <v>187</v>
      </c>
      <c r="D6" s="590"/>
      <c r="E6" s="590" t="s">
        <v>104</v>
      </c>
      <c r="F6" s="590"/>
      <c r="G6" s="590" t="s">
        <v>87</v>
      </c>
      <c r="H6" s="590"/>
      <c r="I6" s="56"/>
    </row>
    <row r="7" spans="1:13" ht="21.95" customHeight="1" thickBot="1">
      <c r="B7" s="608"/>
      <c r="C7" s="353" t="s">
        <v>8</v>
      </c>
      <c r="D7" s="350" t="s">
        <v>9</v>
      </c>
      <c r="E7" s="353" t="s">
        <v>8</v>
      </c>
      <c r="F7" s="353" t="s">
        <v>9</v>
      </c>
      <c r="G7" s="353" t="s">
        <v>8</v>
      </c>
      <c r="H7" s="353" t="s">
        <v>9</v>
      </c>
      <c r="I7" s="56"/>
    </row>
    <row r="8" spans="1:13" s="31" customFormat="1" ht="16.5" thickTop="1">
      <c r="B8" s="522" t="s">
        <v>26</v>
      </c>
      <c r="C8" s="118">
        <v>0</v>
      </c>
      <c r="D8" s="326">
        <v>0</v>
      </c>
      <c r="E8" s="74">
        <v>9</v>
      </c>
      <c r="F8" s="74">
        <v>1008691720</v>
      </c>
      <c r="G8" s="74">
        <v>9</v>
      </c>
      <c r="H8" s="74">
        <v>1008691720</v>
      </c>
      <c r="I8" s="151"/>
    </row>
    <row r="9" spans="1:13" ht="24" customHeight="1">
      <c r="B9" s="337" t="s">
        <v>50</v>
      </c>
      <c r="C9" s="120">
        <v>1</v>
      </c>
      <c r="D9" s="523">
        <v>1146609</v>
      </c>
      <c r="E9" s="121">
        <v>0</v>
      </c>
      <c r="F9" s="121">
        <v>0</v>
      </c>
      <c r="G9" s="121">
        <v>1</v>
      </c>
      <c r="H9" s="121">
        <v>1146609</v>
      </c>
      <c r="I9" s="56"/>
    </row>
    <row r="10" spans="1:13" s="31" customFormat="1" ht="16.5" customHeight="1">
      <c r="B10" s="336" t="s">
        <v>21</v>
      </c>
      <c r="C10" s="122">
        <v>0</v>
      </c>
      <c r="D10" s="285">
        <v>0</v>
      </c>
      <c r="E10" s="123">
        <v>7</v>
      </c>
      <c r="F10" s="123">
        <v>7689470</v>
      </c>
      <c r="G10" s="123">
        <v>7</v>
      </c>
      <c r="H10" s="123">
        <v>7689470</v>
      </c>
      <c r="I10" s="151"/>
    </row>
    <row r="11" spans="1:13" s="31" customFormat="1" ht="16.5" customHeight="1" thickBot="1">
      <c r="B11" s="544" t="s">
        <v>25</v>
      </c>
      <c r="C11" s="545">
        <v>0</v>
      </c>
      <c r="D11" s="546">
        <v>0</v>
      </c>
      <c r="E11" s="547">
        <v>7</v>
      </c>
      <c r="F11" s="547">
        <v>56243333</v>
      </c>
      <c r="G11" s="547">
        <v>7</v>
      </c>
      <c r="H11" s="547">
        <v>56243333</v>
      </c>
      <c r="I11" s="151"/>
    </row>
    <row r="12" spans="1:13" ht="16.5" customHeight="1" thickBot="1">
      <c r="B12" s="334" t="s">
        <v>0</v>
      </c>
      <c r="C12" s="258">
        <f t="shared" ref="C12:H12" si="0">SUM(C8:C11)</f>
        <v>1</v>
      </c>
      <c r="D12" s="343">
        <f t="shared" si="0"/>
        <v>1146609</v>
      </c>
      <c r="E12" s="132">
        <f t="shared" si="0"/>
        <v>23</v>
      </c>
      <c r="F12" s="132">
        <f t="shared" si="0"/>
        <v>1072624523</v>
      </c>
      <c r="G12" s="132">
        <f t="shared" si="0"/>
        <v>24</v>
      </c>
      <c r="H12" s="74">
        <f t="shared" si="0"/>
        <v>1073771132</v>
      </c>
      <c r="I12" s="56"/>
    </row>
    <row r="13" spans="1:13" ht="16.5" customHeight="1" thickTop="1">
      <c r="A13" s="41"/>
      <c r="B13" s="133"/>
      <c r="C13" s="133"/>
      <c r="D13" s="133"/>
      <c r="E13" s="134"/>
      <c r="F13" s="135"/>
      <c r="G13" s="134"/>
      <c r="H13" s="136"/>
      <c r="I13" s="56"/>
    </row>
    <row r="14" spans="1:13" ht="21.95" customHeight="1">
      <c r="B14" s="107"/>
      <c r="C14" s="107"/>
      <c r="D14" s="107"/>
      <c r="E14" s="102"/>
      <c r="F14" s="102"/>
      <c r="G14" s="102"/>
      <c r="H14" s="137"/>
      <c r="I14" s="56"/>
      <c r="L14" s="41"/>
      <c r="M14" s="41"/>
    </row>
    <row r="15" spans="1:13" ht="21.95" customHeight="1">
      <c r="B15" s="107"/>
      <c r="C15" s="107"/>
      <c r="D15" s="107"/>
      <c r="E15" s="102"/>
      <c r="F15" s="102"/>
      <c r="G15" s="102"/>
      <c r="H15" s="102"/>
      <c r="I15" s="56"/>
      <c r="M15" s="41"/>
    </row>
    <row r="16" spans="1:13" ht="21.95" customHeight="1">
      <c r="B16" s="86"/>
      <c r="C16" s="86"/>
      <c r="D16" s="86"/>
      <c r="E16" s="56"/>
      <c r="F16" s="56"/>
      <c r="G16" s="56"/>
      <c r="H16" s="56"/>
      <c r="I16" s="56"/>
    </row>
    <row r="18" spans="7:10" ht="21.95" customHeight="1">
      <c r="I18" s="41"/>
      <c r="J18" s="41"/>
    </row>
    <row r="24" spans="7:10" ht="21.95" customHeight="1">
      <c r="H24" s="41"/>
    </row>
    <row r="25" spans="7:10" ht="21.95" customHeight="1">
      <c r="G25" s="41"/>
    </row>
  </sheetData>
  <mergeCells count="7">
    <mergeCell ref="B4:H4"/>
    <mergeCell ref="B5:E5"/>
    <mergeCell ref="G5:H5"/>
    <mergeCell ref="B6:B7"/>
    <mergeCell ref="E6:F6"/>
    <mergeCell ref="G6:H6"/>
    <mergeCell ref="C6:D6"/>
  </mergeCells>
  <printOptions horizontalCentered="1" verticalCentered="1"/>
  <pageMargins left="0.31496062992125984" right="0.15748031496062992" top="0.74803149606299213" bottom="1.1023622047244095" header="0.31496062992125984" footer="0.31496062992125984"/>
  <pageSetup paperSize="9" orientation="landscape" r:id="rId1"/>
  <headerFooter>
    <oddFooter>&amp;C&amp;14 25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view="pageBreakPreview" zoomScaleSheetLayoutView="100" workbookViewId="0">
      <selection activeCell="B5" sqref="B5:D5"/>
    </sheetView>
  </sheetViews>
  <sheetFormatPr defaultRowHeight="21.95" customHeight="1"/>
  <cols>
    <col min="1" max="1" width="2.7109375" style="28" customWidth="1"/>
    <col min="2" max="2" width="33.140625" style="80" customWidth="1"/>
    <col min="3" max="3" width="6.5703125" style="80" customWidth="1"/>
    <col min="4" max="4" width="16" style="80" customWidth="1"/>
    <col min="5" max="5" width="6" style="28" customWidth="1"/>
    <col min="6" max="6" width="29.42578125" style="28" customWidth="1"/>
    <col min="7" max="7" width="0.140625" style="28" hidden="1" customWidth="1"/>
    <col min="8" max="10" width="9.140625" style="28" hidden="1" customWidth="1"/>
    <col min="11" max="11" width="7.42578125" style="28" customWidth="1"/>
    <col min="12" max="16384" width="9.140625" style="28"/>
  </cols>
  <sheetData>
    <row r="1" spans="1:11" ht="21.95" customHeight="1">
      <c r="K1" s="125"/>
    </row>
    <row r="2" spans="1:11" ht="12.75"/>
    <row r="3" spans="1:11" ht="12.75"/>
    <row r="4" spans="1:11" ht="18">
      <c r="B4" s="584" t="s">
        <v>153</v>
      </c>
      <c r="C4" s="584"/>
      <c r="D4" s="584"/>
      <c r="E4" s="584"/>
      <c r="F4" s="584"/>
    </row>
    <row r="5" spans="1:11" ht="21.95" customHeight="1" thickBot="1">
      <c r="B5" s="585" t="s">
        <v>212</v>
      </c>
      <c r="C5" s="585"/>
      <c r="D5" s="585"/>
      <c r="E5" s="621" t="s">
        <v>42</v>
      </c>
      <c r="F5" s="621"/>
      <c r="G5" s="56"/>
    </row>
    <row r="6" spans="1:11" ht="21.95" customHeight="1" thickTop="1">
      <c r="B6" s="587" t="s">
        <v>13</v>
      </c>
      <c r="C6" s="590" t="s">
        <v>89</v>
      </c>
      <c r="D6" s="590"/>
      <c r="E6" s="590" t="s">
        <v>100</v>
      </c>
      <c r="F6" s="590"/>
      <c r="G6" s="56"/>
    </row>
    <row r="7" spans="1:11" ht="21.95" customHeight="1" thickBot="1">
      <c r="B7" s="588"/>
      <c r="C7" s="189" t="s">
        <v>8</v>
      </c>
      <c r="D7" s="189" t="s">
        <v>103</v>
      </c>
      <c r="E7" s="189" t="s">
        <v>8</v>
      </c>
      <c r="F7" s="189" t="s">
        <v>105</v>
      </c>
      <c r="G7" s="56"/>
    </row>
    <row r="8" spans="1:11" ht="16.5" thickBot="1">
      <c r="A8" s="31"/>
      <c r="B8" s="336" t="s">
        <v>26</v>
      </c>
      <c r="C8" s="122">
        <v>1</v>
      </c>
      <c r="D8" s="122">
        <v>1486750</v>
      </c>
      <c r="E8" s="123">
        <v>1</v>
      </c>
      <c r="F8" s="123">
        <v>1486750</v>
      </c>
      <c r="G8" s="151"/>
    </row>
    <row r="9" spans="1:11" s="37" customFormat="1" ht="16.5" customHeight="1" thickBot="1">
      <c r="A9" s="31"/>
      <c r="B9" s="338" t="s">
        <v>0</v>
      </c>
      <c r="C9" s="319">
        <f>SUM(C8)</f>
        <v>1</v>
      </c>
      <c r="D9" s="319">
        <f>SUM(D8)</f>
        <v>1486750</v>
      </c>
      <c r="E9" s="306">
        <f>SUM(E8)</f>
        <v>1</v>
      </c>
      <c r="F9" s="306">
        <f>SUM(F8)</f>
        <v>1486750</v>
      </c>
      <c r="G9" s="151"/>
    </row>
    <row r="10" spans="1:11" ht="16.5" customHeight="1" thickTop="1">
      <c r="A10" s="41"/>
      <c r="B10" s="133"/>
      <c r="C10" s="133"/>
      <c r="D10" s="133"/>
      <c r="E10" s="134"/>
      <c r="F10" s="136"/>
      <c r="G10" s="56"/>
    </row>
    <row r="11" spans="1:11" ht="27.75" customHeight="1">
      <c r="B11" s="107"/>
      <c r="C11" s="107"/>
      <c r="D11" s="107"/>
      <c r="E11" s="102"/>
      <c r="F11" s="137"/>
      <c r="G11" s="56"/>
      <c r="K11" s="41"/>
    </row>
    <row r="12" spans="1:11" ht="21.95" customHeight="1">
      <c r="B12" s="107"/>
      <c r="C12" s="652"/>
      <c r="D12" s="652"/>
      <c r="E12" s="102"/>
      <c r="F12" s="102"/>
      <c r="G12" s="56"/>
    </row>
    <row r="13" spans="1:11" ht="21.95" customHeight="1">
      <c r="B13" s="86"/>
      <c r="C13" s="86"/>
      <c r="D13" s="86"/>
      <c r="E13" s="56"/>
      <c r="F13" s="56"/>
      <c r="G13" s="56"/>
    </row>
    <row r="15" spans="1:11" ht="21.95" customHeight="1">
      <c r="G15" s="41"/>
      <c r="H15" s="41"/>
    </row>
    <row r="21" spans="5:6" ht="21.95" customHeight="1">
      <c r="F21" s="41"/>
    </row>
    <row r="22" spans="5:6" ht="21.95" customHeight="1">
      <c r="E22" s="41"/>
    </row>
  </sheetData>
  <mergeCells count="7">
    <mergeCell ref="C12:D12"/>
    <mergeCell ref="B4:F4"/>
    <mergeCell ref="B5:D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1.5354330708661419" header="0.31496062992125984" footer="0.31496062992125984"/>
  <pageSetup paperSize="9" orientation="landscape" r:id="rId1"/>
  <headerFooter>
    <oddFooter>&amp;C&amp;14 26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rightToLeft="1" view="pageBreakPreview" zoomScale="89" zoomScaleSheetLayoutView="89" workbookViewId="0">
      <selection activeCell="B5" sqref="B5:C5"/>
    </sheetView>
  </sheetViews>
  <sheetFormatPr defaultRowHeight="21.95" customHeight="1"/>
  <cols>
    <col min="1" max="1" width="2" style="28" customWidth="1"/>
    <col min="2" max="2" width="27.28515625" style="80" customWidth="1"/>
    <col min="3" max="3" width="6.7109375" style="28" customWidth="1"/>
    <col min="4" max="4" width="18" style="28" customWidth="1"/>
    <col min="5" max="5" width="8.28515625" style="28" customWidth="1"/>
    <col min="6" max="6" width="32.28515625" style="28" customWidth="1"/>
    <col min="7" max="16384" width="9.140625" style="28"/>
  </cols>
  <sheetData>
    <row r="3" spans="1:6" ht="48.75" customHeight="1"/>
    <row r="4" spans="1:6" ht="33.75" customHeight="1" thickBot="1">
      <c r="B4" s="653" t="s">
        <v>152</v>
      </c>
      <c r="C4" s="653"/>
      <c r="D4" s="653"/>
      <c r="E4" s="653"/>
      <c r="F4" s="653"/>
    </row>
    <row r="5" spans="1:6" ht="21.95" customHeight="1" thickTop="1" thickBot="1">
      <c r="B5" s="585" t="s">
        <v>209</v>
      </c>
      <c r="C5" s="585"/>
      <c r="D5" s="55"/>
      <c r="E5" s="654" t="s">
        <v>106</v>
      </c>
      <c r="F5" s="654" t="s">
        <v>42</v>
      </c>
    </row>
    <row r="6" spans="1:6" ht="21.95" customHeight="1" thickTop="1">
      <c r="B6" s="587" t="s">
        <v>13</v>
      </c>
      <c r="C6" s="590" t="s">
        <v>111</v>
      </c>
      <c r="D6" s="590"/>
      <c r="E6" s="590" t="s">
        <v>109</v>
      </c>
      <c r="F6" s="590"/>
    </row>
    <row r="7" spans="1:6" ht="21.95" customHeight="1" thickBot="1">
      <c r="B7" s="588"/>
      <c r="C7" s="117" t="s">
        <v>8</v>
      </c>
      <c r="D7" s="189" t="s">
        <v>102</v>
      </c>
      <c r="E7" s="189" t="s">
        <v>8</v>
      </c>
      <c r="F7" s="189" t="s">
        <v>103</v>
      </c>
    </row>
    <row r="8" spans="1:6" ht="24.75" customHeight="1">
      <c r="B8" s="392" t="s">
        <v>17</v>
      </c>
      <c r="C8" s="393">
        <v>1</v>
      </c>
      <c r="D8" s="393">
        <v>19211910</v>
      </c>
      <c r="E8" s="394">
        <v>1</v>
      </c>
      <c r="F8" s="393">
        <v>19211910</v>
      </c>
    </row>
    <row r="9" spans="1:6" s="31" customFormat="1" ht="17.25" customHeight="1">
      <c r="B9" s="434" t="s">
        <v>18</v>
      </c>
      <c r="C9" s="220">
        <v>1</v>
      </c>
      <c r="D9" s="220">
        <v>389900</v>
      </c>
      <c r="E9" s="254">
        <v>1</v>
      </c>
      <c r="F9" s="220">
        <v>389900</v>
      </c>
    </row>
    <row r="10" spans="1:6" s="37" customFormat="1" ht="23.25" customHeight="1" thickBot="1">
      <c r="A10" s="31"/>
      <c r="B10" s="524" t="s">
        <v>25</v>
      </c>
      <c r="C10" s="525">
        <v>5</v>
      </c>
      <c r="D10" s="525">
        <v>6806435</v>
      </c>
      <c r="E10" s="371">
        <v>5</v>
      </c>
      <c r="F10" s="525">
        <v>6806435</v>
      </c>
    </row>
    <row r="11" spans="1:6" s="31" customFormat="1" ht="22.5" customHeight="1" thickBot="1">
      <c r="A11" s="188"/>
      <c r="B11" s="435" t="s">
        <v>0</v>
      </c>
      <c r="C11" s="436">
        <f>SUM(C8:C10)</f>
        <v>7</v>
      </c>
      <c r="D11" s="436">
        <f>SUM(D8:D10)</f>
        <v>26408245</v>
      </c>
      <c r="E11" s="258">
        <f>SUM(E8:E10)</f>
        <v>7</v>
      </c>
      <c r="F11" s="436">
        <f>SUM(F8:F10)</f>
        <v>26408245</v>
      </c>
    </row>
    <row r="12" spans="1:6" ht="21.95" customHeight="1" thickTop="1">
      <c r="A12" s="41"/>
      <c r="B12" s="367"/>
    </row>
    <row r="13" spans="1:6" ht="21.95" customHeight="1">
      <c r="A13" s="41"/>
      <c r="B13" s="367"/>
      <c r="C13" s="41"/>
      <c r="D13" s="222"/>
    </row>
  </sheetData>
  <mergeCells count="6">
    <mergeCell ref="B4:F4"/>
    <mergeCell ref="B5:C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1.3779527559055118" header="0.31496062992125984" footer="0.31496062992125984"/>
  <pageSetup paperSize="9" orientation="landscape" r:id="rId1"/>
  <headerFooter>
    <oddFooter>&amp;C27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rightToLeft="1" view="pageBreakPreview" zoomScaleSheetLayoutView="100" workbookViewId="0">
      <selection activeCell="B4" sqref="B4:C4"/>
    </sheetView>
  </sheetViews>
  <sheetFormatPr defaultRowHeight="21.95" customHeight="1"/>
  <cols>
    <col min="1" max="1" width="4.28515625" style="28" customWidth="1"/>
    <col min="2" max="2" width="27.28515625" style="80" customWidth="1"/>
    <col min="3" max="3" width="7" style="28" customWidth="1"/>
    <col min="4" max="4" width="13" style="28" customWidth="1"/>
    <col min="5" max="5" width="7.140625" style="28" customWidth="1"/>
    <col min="6" max="6" width="13.7109375" style="28" customWidth="1"/>
    <col min="7" max="7" width="6.85546875" style="28" customWidth="1"/>
    <col min="8" max="8" width="19.5703125" style="28" customWidth="1"/>
    <col min="9" max="16384" width="9.140625" style="28"/>
  </cols>
  <sheetData>
    <row r="1" spans="2:8" ht="57.75" customHeight="1"/>
    <row r="2" spans="2:8" ht="18">
      <c r="B2" s="584" t="s">
        <v>150</v>
      </c>
      <c r="C2" s="584"/>
      <c r="D2" s="584"/>
      <c r="E2" s="584"/>
      <c r="F2" s="584"/>
      <c r="G2" s="584"/>
      <c r="H2" s="584"/>
    </row>
    <row r="3" spans="2:8" ht="21.95" customHeight="1">
      <c r="B3" s="83"/>
      <c r="C3" s="63"/>
      <c r="D3" s="63"/>
      <c r="E3" s="261"/>
      <c r="F3" s="184"/>
      <c r="G3" s="63"/>
      <c r="H3" s="63"/>
    </row>
    <row r="4" spans="2:8" ht="21.95" customHeight="1" thickBot="1">
      <c r="B4" s="585" t="s">
        <v>213</v>
      </c>
      <c r="C4" s="585"/>
      <c r="D4" s="55"/>
      <c r="E4" s="55"/>
      <c r="F4" s="55"/>
      <c r="G4" s="621" t="s">
        <v>42</v>
      </c>
      <c r="H4" s="621" t="s">
        <v>42</v>
      </c>
    </row>
    <row r="5" spans="2:8" ht="21.95" customHeight="1" thickTop="1">
      <c r="B5" s="88" t="s">
        <v>13</v>
      </c>
      <c r="C5" s="643" t="s">
        <v>144</v>
      </c>
      <c r="D5" s="643"/>
      <c r="E5" s="590" t="s">
        <v>73</v>
      </c>
      <c r="F5" s="590"/>
      <c r="G5" s="590" t="s">
        <v>100</v>
      </c>
      <c r="H5" s="590"/>
    </row>
    <row r="6" spans="2:8" ht="21.95" customHeight="1" thickBot="1">
      <c r="B6" s="369"/>
      <c r="C6" s="369" t="s">
        <v>8</v>
      </c>
      <c r="D6" s="369" t="s">
        <v>103</v>
      </c>
      <c r="E6" s="369" t="s">
        <v>8</v>
      </c>
      <c r="F6" s="369" t="s">
        <v>9</v>
      </c>
      <c r="G6" s="369" t="s">
        <v>8</v>
      </c>
      <c r="H6" s="369" t="s">
        <v>86</v>
      </c>
    </row>
    <row r="7" spans="2:8" ht="16.5" customHeight="1" thickTop="1">
      <c r="B7" s="185" t="s">
        <v>50</v>
      </c>
      <c r="C7" s="179">
        <v>8</v>
      </c>
      <c r="D7" s="179">
        <v>1681235</v>
      </c>
      <c r="E7" s="179">
        <v>0</v>
      </c>
      <c r="F7" s="179">
        <v>0</v>
      </c>
      <c r="G7" s="179">
        <v>8</v>
      </c>
      <c r="H7" s="179">
        <v>1681235</v>
      </c>
    </row>
    <row r="8" spans="2:8" ht="16.5" customHeight="1">
      <c r="B8" s="186" t="s">
        <v>126</v>
      </c>
      <c r="C8" s="187">
        <v>1</v>
      </c>
      <c r="D8" s="187">
        <v>487000</v>
      </c>
      <c r="E8" s="187">
        <v>0</v>
      </c>
      <c r="F8" s="187">
        <v>0</v>
      </c>
      <c r="G8" s="187">
        <v>1</v>
      </c>
      <c r="H8" s="187">
        <v>487000</v>
      </c>
    </row>
    <row r="9" spans="2:8" ht="16.5" customHeight="1">
      <c r="B9" s="185" t="s">
        <v>24</v>
      </c>
      <c r="C9" s="179">
        <v>5</v>
      </c>
      <c r="D9" s="179">
        <v>3623851</v>
      </c>
      <c r="E9" s="179">
        <v>16</v>
      </c>
      <c r="F9" s="179">
        <v>41326837</v>
      </c>
      <c r="G9" s="179">
        <v>21</v>
      </c>
      <c r="H9" s="179">
        <v>44950688</v>
      </c>
    </row>
    <row r="10" spans="2:8" ht="16.5" customHeight="1" thickBot="1">
      <c r="B10" s="186" t="s">
        <v>70</v>
      </c>
      <c r="C10" s="187">
        <v>1</v>
      </c>
      <c r="D10" s="187">
        <v>605801</v>
      </c>
      <c r="E10" s="187">
        <v>0</v>
      </c>
      <c r="F10" s="187"/>
      <c r="G10" s="187">
        <v>1</v>
      </c>
      <c r="H10" s="187">
        <v>605801</v>
      </c>
    </row>
    <row r="11" spans="2:8" ht="21.95" customHeight="1" thickBot="1">
      <c r="B11" s="130" t="s">
        <v>0</v>
      </c>
      <c r="C11" s="54">
        <f t="shared" ref="C11:H11" si="0">SUM(C7:C10)</f>
        <v>15</v>
      </c>
      <c r="D11" s="54">
        <f t="shared" si="0"/>
        <v>6397887</v>
      </c>
      <c r="E11" s="54">
        <f t="shared" si="0"/>
        <v>16</v>
      </c>
      <c r="F11" s="54">
        <f t="shared" si="0"/>
        <v>41326837</v>
      </c>
      <c r="G11" s="54">
        <f t="shared" si="0"/>
        <v>31</v>
      </c>
      <c r="H11" s="54">
        <f t="shared" si="0"/>
        <v>47724724</v>
      </c>
    </row>
    <row r="12" spans="2:8" ht="30.75" customHeight="1" thickTop="1">
      <c r="B12" s="86"/>
      <c r="C12" s="56"/>
      <c r="D12" s="56"/>
      <c r="E12" s="56"/>
      <c r="F12" s="655"/>
      <c r="G12" s="656"/>
      <c r="H12" s="656"/>
    </row>
    <row r="13" spans="2:8" ht="21.95" customHeight="1">
      <c r="B13" s="86"/>
      <c r="C13" s="56"/>
      <c r="D13" s="56"/>
      <c r="E13" s="227"/>
      <c r="F13" s="56"/>
      <c r="G13" s="56"/>
      <c r="H13" s="56"/>
    </row>
  </sheetData>
  <mergeCells count="7">
    <mergeCell ref="F12:H12"/>
    <mergeCell ref="B2:H2"/>
    <mergeCell ref="B4:C4"/>
    <mergeCell ref="G4:H4"/>
    <mergeCell ref="C5:D5"/>
    <mergeCell ref="G5:H5"/>
    <mergeCell ref="E5:F5"/>
  </mergeCells>
  <printOptions horizontalCentered="1" verticalCentered="1"/>
  <pageMargins left="0.31496062992125984" right="0.15748031496062992" top="0.74803149606299213" bottom="1.3779527559055118" header="0.31496062992125984" footer="0.31496062992125984"/>
  <pageSetup paperSize="9" orientation="landscape" r:id="rId1"/>
  <headerFooter>
    <oddFooter>&amp;C&amp;14 28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rightToLeft="1" view="pageBreakPreview" zoomScale="80" zoomScaleSheetLayoutView="80" workbookViewId="0">
      <selection activeCell="J10" sqref="J10"/>
    </sheetView>
  </sheetViews>
  <sheetFormatPr defaultRowHeight="21.95" customHeight="1"/>
  <cols>
    <col min="1" max="1" width="2.28515625" style="28" customWidth="1"/>
    <col min="2" max="2" width="30.140625" style="80" bestFit="1" customWidth="1"/>
    <col min="3" max="3" width="7.85546875" style="28" bestFit="1" customWidth="1"/>
    <col min="4" max="4" width="17.85546875" style="28" bestFit="1" customWidth="1"/>
    <col min="5" max="5" width="7.85546875" style="28" bestFit="1" customWidth="1"/>
    <col min="6" max="6" width="14.7109375" style="28" bestFit="1" customWidth="1"/>
    <col min="7" max="7" width="7.85546875" style="28" bestFit="1" customWidth="1"/>
    <col min="8" max="8" width="17.85546875" style="28" bestFit="1" customWidth="1"/>
    <col min="9" max="10" width="12" style="28" customWidth="1"/>
    <col min="11" max="12" width="31.85546875" style="28" customWidth="1"/>
    <col min="13" max="16384" width="9.140625" style="28"/>
  </cols>
  <sheetData>
    <row r="1" spans="2:8" ht="57.75" customHeight="1"/>
    <row r="2" spans="2:8" ht="21.95" customHeight="1">
      <c r="B2" s="595" t="s">
        <v>82</v>
      </c>
      <c r="C2" s="595"/>
      <c r="D2" s="595"/>
      <c r="E2" s="595"/>
      <c r="F2" s="595"/>
      <c r="G2" s="595"/>
      <c r="H2" s="595"/>
    </row>
    <row r="3" spans="2:8" ht="21.95" customHeight="1" thickBot="1">
      <c r="B3" s="585" t="s">
        <v>76</v>
      </c>
      <c r="C3" s="585"/>
      <c r="D3" s="62"/>
      <c r="E3" s="55"/>
      <c r="F3" s="55"/>
      <c r="G3" s="586" t="s">
        <v>42</v>
      </c>
      <c r="H3" s="586" t="s">
        <v>42</v>
      </c>
    </row>
    <row r="4" spans="2:8" ht="21.95" customHeight="1" thickTop="1">
      <c r="B4" s="587" t="s">
        <v>13</v>
      </c>
      <c r="C4" s="590" t="s">
        <v>74</v>
      </c>
      <c r="D4" s="590"/>
      <c r="E4" s="590" t="s">
        <v>72</v>
      </c>
      <c r="F4" s="590"/>
      <c r="G4" s="589" t="s">
        <v>0</v>
      </c>
      <c r="H4" s="589"/>
    </row>
    <row r="5" spans="2:8" ht="21.95" customHeight="1" thickBot="1">
      <c r="B5" s="588"/>
      <c r="C5" s="126" t="s">
        <v>8</v>
      </c>
      <c r="D5" s="126" t="s">
        <v>9</v>
      </c>
      <c r="E5" s="126" t="s">
        <v>8</v>
      </c>
      <c r="F5" s="126" t="s">
        <v>9</v>
      </c>
      <c r="G5" s="126" t="s">
        <v>8</v>
      </c>
      <c r="H5" s="126" t="s">
        <v>9</v>
      </c>
    </row>
    <row r="6" spans="2:8" ht="16.5" customHeight="1">
      <c r="B6" s="89" t="s">
        <v>19</v>
      </c>
      <c r="C6" s="108">
        <v>0</v>
      </c>
      <c r="D6" s="108">
        <v>0</v>
      </c>
      <c r="E6" s="108">
        <v>0</v>
      </c>
      <c r="F6" s="108">
        <v>0</v>
      </c>
      <c r="G6" s="35">
        <v>0</v>
      </c>
      <c r="H6" s="108">
        <v>0</v>
      </c>
    </row>
    <row r="7" spans="2:8" ht="16.5" customHeight="1">
      <c r="B7" s="93" t="s">
        <v>20</v>
      </c>
      <c r="C7" s="100">
        <v>0</v>
      </c>
      <c r="D7" s="100">
        <v>0</v>
      </c>
      <c r="E7" s="100">
        <v>0</v>
      </c>
      <c r="F7" s="100">
        <v>0</v>
      </c>
      <c r="G7" s="94">
        <v>0</v>
      </c>
      <c r="H7" s="100">
        <v>0</v>
      </c>
    </row>
    <row r="8" spans="2:8" ht="16.5" customHeight="1">
      <c r="B8" s="89" t="s">
        <v>26</v>
      </c>
      <c r="C8" s="108">
        <v>0</v>
      </c>
      <c r="D8" s="108">
        <v>0</v>
      </c>
      <c r="E8" s="108">
        <v>0</v>
      </c>
      <c r="F8" s="108">
        <v>0</v>
      </c>
      <c r="G8" s="35">
        <v>0</v>
      </c>
      <c r="H8" s="108">
        <v>0</v>
      </c>
    </row>
    <row r="9" spans="2:8" ht="16.5" customHeight="1" thickBot="1">
      <c r="B9" s="116" t="s">
        <v>24</v>
      </c>
      <c r="C9" s="100">
        <v>0</v>
      </c>
      <c r="D9" s="100">
        <v>0</v>
      </c>
      <c r="E9" s="100">
        <v>0</v>
      </c>
      <c r="F9" s="100">
        <v>0</v>
      </c>
      <c r="G9" s="94">
        <v>0</v>
      </c>
      <c r="H9" s="100">
        <v>0</v>
      </c>
    </row>
    <row r="10" spans="2:8" ht="16.5" customHeight="1" thickBot="1">
      <c r="B10" s="111" t="s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</row>
    <row r="11" spans="2:8" ht="21.95" customHeight="1" thickTop="1">
      <c r="B11" s="86"/>
      <c r="C11" s="56"/>
      <c r="D11" s="56"/>
      <c r="E11" s="56"/>
      <c r="F11" s="56"/>
      <c r="G11" s="56"/>
      <c r="H11" s="56"/>
    </row>
  </sheetData>
  <mergeCells count="7">
    <mergeCell ref="B2:H2"/>
    <mergeCell ref="B3:C3"/>
    <mergeCell ref="G3:H3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rightToLeft="1" view="pageBreakPreview" zoomScaleSheetLayoutView="100" workbookViewId="0">
      <selection activeCell="J7" sqref="J7"/>
    </sheetView>
  </sheetViews>
  <sheetFormatPr defaultRowHeight="21.95" customHeight="1"/>
  <cols>
    <col min="1" max="1" width="2.28515625" style="28" customWidth="1"/>
    <col min="2" max="2" width="20.85546875" style="80" customWidth="1"/>
    <col min="3" max="3" width="6.5703125" style="28" customWidth="1"/>
    <col min="4" max="4" width="13.5703125" style="28" customWidth="1"/>
    <col min="5" max="5" width="6.5703125" style="28" customWidth="1"/>
    <col min="6" max="6" width="30.5703125" style="28" customWidth="1"/>
    <col min="7" max="7" width="7" style="28" customWidth="1"/>
    <col min="8" max="16384" width="9.140625" style="28"/>
  </cols>
  <sheetData>
    <row r="1" spans="1:14" ht="41.25" customHeight="1"/>
    <row r="2" spans="1:14" ht="18">
      <c r="B2" s="595" t="s">
        <v>141</v>
      </c>
      <c r="C2" s="595"/>
      <c r="D2" s="595"/>
      <c r="E2" s="595"/>
      <c r="F2" s="595"/>
    </row>
    <row r="3" spans="1:14" ht="21.95" customHeight="1" thickBot="1">
      <c r="B3" s="585" t="s">
        <v>76</v>
      </c>
      <c r="C3" s="585"/>
      <c r="D3" s="51"/>
      <c r="E3" s="586" t="s">
        <v>42</v>
      </c>
      <c r="F3" s="586" t="s">
        <v>42</v>
      </c>
    </row>
    <row r="4" spans="1:14" ht="21.95" customHeight="1" thickTop="1">
      <c r="B4" s="602" t="s">
        <v>13</v>
      </c>
      <c r="C4" s="590" t="s">
        <v>91</v>
      </c>
      <c r="D4" s="590"/>
      <c r="E4" s="590" t="s">
        <v>90</v>
      </c>
      <c r="F4" s="590"/>
      <c r="J4" s="46"/>
    </row>
    <row r="5" spans="1:14" ht="21.95" customHeight="1" thickBot="1">
      <c r="B5" s="657"/>
      <c r="C5" s="481" t="s">
        <v>8</v>
      </c>
      <c r="D5" s="350" t="s">
        <v>9</v>
      </c>
      <c r="E5" s="350" t="s">
        <v>8</v>
      </c>
      <c r="F5" s="350" t="s">
        <v>9</v>
      </c>
      <c r="M5" s="125"/>
    </row>
    <row r="6" spans="1:14" ht="16.5" customHeight="1" thickTop="1" thickBot="1">
      <c r="B6" s="315"/>
      <c r="C6" s="74"/>
      <c r="D6" s="74"/>
      <c r="E6" s="74"/>
      <c r="F6" s="74"/>
      <c r="I6" s="58"/>
    </row>
    <row r="7" spans="1:14" s="37" customFormat="1" ht="16.5" customHeight="1">
      <c r="A7" s="188"/>
      <c r="B7" s="395"/>
      <c r="C7" s="396"/>
      <c r="D7" s="396"/>
      <c r="E7" s="396"/>
      <c r="F7" s="396"/>
      <c r="G7" s="31"/>
      <c r="H7" s="31"/>
      <c r="I7" s="171"/>
      <c r="J7" s="31"/>
      <c r="K7" s="31"/>
      <c r="L7" s="31"/>
      <c r="M7" s="188"/>
      <c r="N7" s="399"/>
    </row>
    <row r="8" spans="1:14" ht="21.95" customHeight="1" thickBot="1">
      <c r="B8" s="397"/>
      <c r="C8" s="398"/>
      <c r="D8" s="132"/>
      <c r="E8" s="398"/>
      <c r="F8" s="132"/>
      <c r="I8" s="58"/>
    </row>
    <row r="9" spans="1:14" ht="21.95" customHeight="1" thickTop="1">
      <c r="I9" s="58"/>
    </row>
    <row r="10" spans="1:14" ht="21.95" customHeight="1">
      <c r="I10" s="58"/>
    </row>
    <row r="11" spans="1:14" ht="68.25" customHeight="1">
      <c r="D11" s="339"/>
      <c r="I11" s="58"/>
    </row>
    <row r="12" spans="1:14" ht="21.95" customHeight="1">
      <c r="I12" s="58"/>
    </row>
  </sheetData>
  <mergeCells count="6">
    <mergeCell ref="B2:F2"/>
    <mergeCell ref="B3:C3"/>
    <mergeCell ref="E3:F3"/>
    <mergeCell ref="B4:B5"/>
    <mergeCell ref="C4:D4"/>
    <mergeCell ref="E4:F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P36"/>
  <sheetViews>
    <sheetView rightToLeft="1" view="pageLayout" topLeftCell="A7" zoomScale="115" zoomScaleSheetLayoutView="85" zoomScalePageLayoutView="115" workbookViewId="0">
      <selection activeCell="M11" sqref="M11"/>
    </sheetView>
  </sheetViews>
  <sheetFormatPr defaultRowHeight="12.75"/>
  <cols>
    <col min="1" max="1" width="2.85546875" style="1" customWidth="1"/>
    <col min="2" max="2" width="13.42578125" style="1" customWidth="1"/>
    <col min="3" max="3" width="7.5703125" style="1" customWidth="1"/>
    <col min="4" max="4" width="16" style="1" customWidth="1"/>
    <col min="5" max="5" width="7.85546875" style="1" customWidth="1"/>
    <col min="6" max="6" width="15" style="1" customWidth="1"/>
    <col min="7" max="7" width="7.7109375" style="1" customWidth="1"/>
    <col min="8" max="8" width="23" style="1" customWidth="1"/>
    <col min="9" max="9" width="9.140625" style="1"/>
    <col min="10" max="10" width="6.7109375" style="1" customWidth="1"/>
    <col min="11" max="11" width="9.140625" style="1"/>
    <col min="12" max="12" width="11.42578125" style="1" bestFit="1" customWidth="1"/>
    <col min="13" max="16384" width="9.140625" style="1"/>
  </cols>
  <sheetData>
    <row r="1" spans="1:16" s="2" customFormat="1" ht="21.95" customHeight="1">
      <c r="B1" s="595" t="s">
        <v>181</v>
      </c>
      <c r="C1" s="595"/>
      <c r="D1" s="595"/>
      <c r="E1" s="595"/>
      <c r="F1" s="595"/>
      <c r="G1" s="595"/>
      <c r="H1" s="595"/>
      <c r="M1" s="3"/>
    </row>
    <row r="2" spans="1:16" s="3" customFormat="1" ht="21.95" customHeight="1" thickBot="1">
      <c r="B2" s="206" t="s">
        <v>55</v>
      </c>
      <c r="C2" s="208"/>
      <c r="D2" s="21"/>
      <c r="E2" s="21"/>
      <c r="F2" s="21"/>
      <c r="G2" s="21"/>
      <c r="H2" s="207" t="s">
        <v>42</v>
      </c>
    </row>
    <row r="3" spans="1:16" s="3" customFormat="1" ht="21.95" customHeight="1" thickTop="1">
      <c r="B3" s="589" t="s">
        <v>7</v>
      </c>
      <c r="C3" s="590" t="s">
        <v>10</v>
      </c>
      <c r="D3" s="590"/>
      <c r="E3" s="590" t="s">
        <v>11</v>
      </c>
      <c r="F3" s="590"/>
      <c r="G3" s="591" t="s">
        <v>122</v>
      </c>
      <c r="H3" s="591"/>
    </row>
    <row r="4" spans="1:16" s="3" customFormat="1" ht="21.95" customHeight="1" thickBot="1">
      <c r="B4" s="596"/>
      <c r="C4" s="350" t="s">
        <v>8</v>
      </c>
      <c r="D4" s="350" t="s">
        <v>9</v>
      </c>
      <c r="E4" s="350" t="s">
        <v>8</v>
      </c>
      <c r="F4" s="350" t="s">
        <v>9</v>
      </c>
      <c r="G4" s="350" t="s">
        <v>8</v>
      </c>
      <c r="H4" s="350" t="s">
        <v>9</v>
      </c>
      <c r="L4" s="356"/>
      <c r="M4" s="411"/>
    </row>
    <row r="5" spans="1:16" s="3" customFormat="1" ht="17.25" customHeight="1" thickTop="1">
      <c r="B5" s="182" t="s">
        <v>94</v>
      </c>
      <c r="C5" s="445">
        <v>20</v>
      </c>
      <c r="D5" s="274">
        <v>7912522</v>
      </c>
      <c r="E5" s="445">
        <v>115</v>
      </c>
      <c r="F5" s="317">
        <v>51122625</v>
      </c>
      <c r="G5" s="445">
        <v>135</v>
      </c>
      <c r="H5" s="563">
        <v>59035147</v>
      </c>
      <c r="I5" s="320" t="s">
        <v>142</v>
      </c>
      <c r="J5"/>
      <c r="L5" s="412"/>
      <c r="M5" s="1"/>
      <c r="N5" s="325"/>
    </row>
    <row r="6" spans="1:16" ht="16.5" customHeight="1">
      <c r="B6" s="323" t="s">
        <v>12</v>
      </c>
      <c r="C6" s="433">
        <v>12</v>
      </c>
      <c r="D6" s="564">
        <v>44335276</v>
      </c>
      <c r="E6" s="324">
        <v>17</v>
      </c>
      <c r="F6" s="325">
        <v>31720636</v>
      </c>
      <c r="G6" s="118">
        <v>29</v>
      </c>
      <c r="H6" s="118">
        <v>76055912</v>
      </c>
      <c r="I6" s="320" t="s">
        <v>143</v>
      </c>
      <c r="J6"/>
      <c r="M6" s="4"/>
    </row>
    <row r="7" spans="1:16" ht="16.5" customHeight="1">
      <c r="A7" s="4"/>
      <c r="B7" s="182" t="s">
        <v>1</v>
      </c>
      <c r="C7" s="445">
        <v>24</v>
      </c>
      <c r="D7" s="274">
        <v>13011526</v>
      </c>
      <c r="E7" s="445">
        <v>41</v>
      </c>
      <c r="F7" s="253">
        <v>112628667</v>
      </c>
      <c r="G7" s="445">
        <v>65</v>
      </c>
      <c r="H7" s="563">
        <v>125640193</v>
      </c>
      <c r="I7" s="356"/>
      <c r="J7" s="4"/>
      <c r="K7" s="4"/>
      <c r="L7" s="4"/>
      <c r="M7" s="160"/>
      <c r="N7" s="248"/>
      <c r="O7" s="248"/>
    </row>
    <row r="8" spans="1:16" s="160" customFormat="1" ht="14.25" customHeight="1">
      <c r="B8" s="357" t="s">
        <v>77</v>
      </c>
      <c r="C8" s="324">
        <v>12</v>
      </c>
      <c r="D8" s="325">
        <v>78219151</v>
      </c>
      <c r="E8" s="324">
        <v>34</v>
      </c>
      <c r="F8" s="325">
        <v>120038148</v>
      </c>
      <c r="G8" s="118">
        <v>46</v>
      </c>
      <c r="H8" s="118">
        <v>198257299</v>
      </c>
      <c r="I8" s="3"/>
    </row>
    <row r="9" spans="1:16" s="161" customFormat="1" ht="12.75" customHeight="1">
      <c r="A9" s="160"/>
      <c r="B9" s="182" t="s">
        <v>2</v>
      </c>
      <c r="C9" s="445">
        <v>90</v>
      </c>
      <c r="D9" s="274">
        <v>179716575</v>
      </c>
      <c r="E9" s="445">
        <v>31</v>
      </c>
      <c r="F9" s="317">
        <v>43554832</v>
      </c>
      <c r="G9" s="445">
        <v>121</v>
      </c>
      <c r="H9" s="563">
        <v>223271407</v>
      </c>
      <c r="I9" s="251"/>
      <c r="J9" s="160"/>
      <c r="K9" s="248"/>
      <c r="L9" s="160"/>
      <c r="M9" s="160"/>
      <c r="N9" s="160"/>
      <c r="O9" s="160"/>
      <c r="P9" s="160"/>
    </row>
    <row r="10" spans="1:16" s="160" customFormat="1" ht="12.75" customHeight="1">
      <c r="B10" s="323" t="s">
        <v>3</v>
      </c>
      <c r="C10" s="324">
        <v>6</v>
      </c>
      <c r="D10" s="325">
        <v>5734063</v>
      </c>
      <c r="E10" s="324">
        <v>12</v>
      </c>
      <c r="F10" s="325">
        <v>18723614</v>
      </c>
      <c r="G10" s="118">
        <v>18</v>
      </c>
      <c r="H10" s="118">
        <v>24457677</v>
      </c>
      <c r="I10" s="251"/>
      <c r="K10" s="248"/>
    </row>
    <row r="11" spans="1:16" ht="12" customHeight="1">
      <c r="B11" s="182" t="s">
        <v>78</v>
      </c>
      <c r="C11" s="445">
        <v>14</v>
      </c>
      <c r="D11" s="274">
        <v>11766765</v>
      </c>
      <c r="E11" s="445">
        <v>20</v>
      </c>
      <c r="F11" s="317">
        <v>24631421</v>
      </c>
      <c r="G11" s="445">
        <v>34</v>
      </c>
      <c r="H11" s="563">
        <v>36398186</v>
      </c>
      <c r="I11" s="251"/>
      <c r="J11" s="160"/>
      <c r="K11" s="160"/>
      <c r="L11" s="160"/>
      <c r="M11" s="160"/>
      <c r="N11" s="160"/>
      <c r="O11" s="160"/>
      <c r="P11" s="160"/>
    </row>
    <row r="12" spans="1:16" s="160" customFormat="1" ht="12.75" customHeight="1">
      <c r="B12" s="323" t="s">
        <v>4</v>
      </c>
      <c r="C12" s="324">
        <v>8</v>
      </c>
      <c r="D12" s="325">
        <v>8836079</v>
      </c>
      <c r="E12" s="324">
        <v>16</v>
      </c>
      <c r="F12" s="325">
        <v>1064935053</v>
      </c>
      <c r="G12" s="118">
        <v>24</v>
      </c>
      <c r="H12" s="118">
        <v>1073771132</v>
      </c>
      <c r="I12" s="251"/>
      <c r="J12" s="248"/>
    </row>
    <row r="13" spans="1:16" s="161" customFormat="1" ht="12" customHeight="1">
      <c r="A13" s="160"/>
      <c r="B13" s="182" t="s">
        <v>79</v>
      </c>
      <c r="C13" s="445">
        <v>0</v>
      </c>
      <c r="D13" s="445">
        <v>0</v>
      </c>
      <c r="E13" s="445">
        <v>1</v>
      </c>
      <c r="F13" s="317">
        <v>1486750</v>
      </c>
      <c r="G13" s="445">
        <v>1</v>
      </c>
      <c r="H13" s="563">
        <v>1486750</v>
      </c>
      <c r="I13" s="251"/>
      <c r="J13" s="160"/>
      <c r="K13" s="160"/>
      <c r="L13" s="160"/>
      <c r="M13" s="160"/>
      <c r="N13" s="160"/>
      <c r="O13" s="160"/>
      <c r="P13" s="160"/>
    </row>
    <row r="14" spans="1:16" s="160" customFormat="1" ht="13.5" customHeight="1">
      <c r="B14" s="323" t="s">
        <v>68</v>
      </c>
      <c r="C14" s="324">
        <v>1</v>
      </c>
      <c r="D14" s="325">
        <v>389900</v>
      </c>
      <c r="E14" s="324">
        <v>6</v>
      </c>
      <c r="F14" s="325">
        <v>26018345</v>
      </c>
      <c r="G14" s="118">
        <v>7</v>
      </c>
      <c r="H14" s="118">
        <v>26408245</v>
      </c>
      <c r="I14" s="251"/>
      <c r="M14" s="163"/>
    </row>
    <row r="15" spans="1:16" s="162" customFormat="1" ht="13.5" customHeight="1">
      <c r="A15" s="163"/>
      <c r="B15" s="182" t="s">
        <v>69</v>
      </c>
      <c r="C15" s="445">
        <v>14</v>
      </c>
      <c r="D15" s="274">
        <v>6343388</v>
      </c>
      <c r="E15" s="445">
        <v>17</v>
      </c>
      <c r="F15" s="317">
        <v>41381336</v>
      </c>
      <c r="G15" s="445">
        <v>31</v>
      </c>
      <c r="H15" s="563">
        <v>47724724</v>
      </c>
      <c r="I15" s="251"/>
      <c r="J15" s="163"/>
      <c r="K15" s="163"/>
      <c r="L15" s="163"/>
      <c r="M15" s="1"/>
      <c r="N15" s="163"/>
      <c r="O15" s="163"/>
      <c r="P15" s="163"/>
    </row>
    <row r="16" spans="1:16" ht="14.25" customHeight="1">
      <c r="B16" s="425" t="s">
        <v>5</v>
      </c>
      <c r="C16" s="146">
        <v>6</v>
      </c>
      <c r="D16" s="564">
        <v>7033343</v>
      </c>
      <c r="E16" s="146">
        <v>7</v>
      </c>
      <c r="F16" s="118">
        <v>17033183</v>
      </c>
      <c r="G16" s="146">
        <v>13</v>
      </c>
      <c r="H16" s="565">
        <v>24066526</v>
      </c>
      <c r="I16" s="251"/>
      <c r="M16" s="4"/>
      <c r="O16" s="160"/>
      <c r="P16" s="160"/>
    </row>
    <row r="17" spans="1:15" s="4" customFormat="1" ht="14.25" customHeight="1" thickBot="1">
      <c r="B17" s="428" t="s">
        <v>6</v>
      </c>
      <c r="C17" s="429">
        <v>9</v>
      </c>
      <c r="D17" s="371">
        <v>30613460</v>
      </c>
      <c r="E17" s="429">
        <v>18</v>
      </c>
      <c r="F17" s="371">
        <v>20748970</v>
      </c>
      <c r="G17" s="371">
        <v>27</v>
      </c>
      <c r="H17" s="371">
        <v>51362430</v>
      </c>
      <c r="I17" s="355"/>
    </row>
    <row r="18" spans="1:15" s="4" customFormat="1" ht="18" customHeight="1" thickBot="1">
      <c r="B18" s="430" t="s">
        <v>0</v>
      </c>
      <c r="C18" s="131">
        <f t="shared" ref="C18:H18" si="0">SUM(C5:C17)</f>
        <v>216</v>
      </c>
      <c r="D18" s="566">
        <f t="shared" si="0"/>
        <v>393912048</v>
      </c>
      <c r="E18" s="131">
        <f t="shared" si="0"/>
        <v>335</v>
      </c>
      <c r="F18" s="258">
        <f t="shared" si="0"/>
        <v>1574023580</v>
      </c>
      <c r="G18" s="131">
        <f t="shared" si="0"/>
        <v>551</v>
      </c>
      <c r="H18" s="567">
        <f t="shared" si="0"/>
        <v>1967935628</v>
      </c>
      <c r="I18" s="356"/>
      <c r="M18" s="1"/>
    </row>
    <row r="19" spans="1:15" ht="15.75" hidden="1" thickTop="1">
      <c r="A19" s="4"/>
      <c r="B19" s="352" t="s">
        <v>0</v>
      </c>
      <c r="C19" s="275"/>
      <c r="D19" s="276"/>
      <c r="E19" s="275"/>
      <c r="F19" s="273"/>
      <c r="G19" s="35"/>
      <c r="H19" s="279"/>
    </row>
    <row r="20" spans="1:15" ht="7.5" hidden="1" customHeight="1">
      <c r="A20" s="4"/>
      <c r="B20" s="182" t="s">
        <v>0</v>
      </c>
      <c r="C20" s="263"/>
      <c r="D20" s="274"/>
      <c r="E20" s="263"/>
      <c r="F20" s="94"/>
      <c r="G20" s="263"/>
      <c r="H20" s="278"/>
    </row>
    <row r="21" spans="1:15" ht="15.75" hidden="1" thickTop="1">
      <c r="A21" s="4"/>
      <c r="B21" s="252" t="s">
        <v>0</v>
      </c>
      <c r="C21" s="275"/>
      <c r="D21" s="276"/>
      <c r="E21" s="275"/>
      <c r="F21" s="273"/>
      <c r="G21" s="35"/>
      <c r="H21" s="279"/>
    </row>
    <row r="22" spans="1:15" ht="16.5" hidden="1" thickTop="1">
      <c r="A22" s="4"/>
      <c r="B22" s="182" t="s">
        <v>0</v>
      </c>
      <c r="C22" s="263"/>
      <c r="D22" s="274"/>
      <c r="E22" s="263"/>
      <c r="F22" s="94"/>
      <c r="G22" s="263"/>
      <c r="H22" s="278"/>
    </row>
    <row r="23" spans="1:15" ht="15.75" hidden="1" thickTop="1">
      <c r="A23" s="4"/>
      <c r="B23" s="252" t="s">
        <v>0</v>
      </c>
      <c r="C23" s="275"/>
      <c r="D23" s="276"/>
      <c r="E23" s="275"/>
      <c r="F23" s="273"/>
      <c r="G23" s="35"/>
      <c r="H23" s="279"/>
    </row>
    <row r="24" spans="1:15" ht="16.5" hidden="1" thickTop="1">
      <c r="A24" s="4"/>
      <c r="B24" s="182" t="s">
        <v>0</v>
      </c>
      <c r="C24" s="263"/>
      <c r="D24" s="274"/>
      <c r="E24" s="263"/>
      <c r="F24" s="94"/>
      <c r="G24" s="263"/>
      <c r="H24" s="278"/>
    </row>
    <row r="25" spans="1:15" ht="15.75" hidden="1" thickTop="1">
      <c r="A25" s="4"/>
      <c r="B25" s="252" t="s">
        <v>0</v>
      </c>
      <c r="C25" s="275"/>
      <c r="D25" s="276"/>
      <c r="E25" s="275"/>
      <c r="F25" s="273"/>
      <c r="G25" s="35"/>
      <c r="H25" s="279"/>
    </row>
    <row r="26" spans="1:15" ht="8.25" hidden="1" customHeight="1">
      <c r="A26" s="4"/>
      <c r="B26" s="182" t="s">
        <v>0</v>
      </c>
      <c r="C26" s="263"/>
      <c r="D26" s="274"/>
      <c r="E26" s="263"/>
      <c r="F26" s="94"/>
      <c r="G26" s="263"/>
      <c r="H26" s="278"/>
    </row>
    <row r="27" spans="1:15" ht="12" hidden="1" customHeight="1">
      <c r="A27" s="4"/>
      <c r="B27" s="358" t="s">
        <v>0</v>
      </c>
      <c r="C27" s="359"/>
      <c r="D27" s="360"/>
      <c r="E27" s="359"/>
      <c r="F27" s="361"/>
      <c r="G27" s="344"/>
      <c r="H27" s="362"/>
      <c r="M27" s="4"/>
    </row>
    <row r="28" spans="1:15" ht="39.75" customHeight="1" thickTop="1">
      <c r="A28" s="4"/>
      <c r="B28" s="201"/>
      <c r="C28" s="4"/>
      <c r="D28" s="4"/>
      <c r="E28" s="363"/>
      <c r="F28" s="4"/>
      <c r="G28" s="364"/>
      <c r="H28" s="365"/>
      <c r="I28" s="4"/>
      <c r="J28" s="4"/>
      <c r="K28" s="4"/>
      <c r="L28" s="4"/>
      <c r="N28" s="4"/>
      <c r="O28" s="4"/>
    </row>
    <row r="29" spans="1:15" ht="15">
      <c r="B29" s="201"/>
      <c r="C29" s="4"/>
      <c r="D29" s="4"/>
      <c r="E29" s="363"/>
      <c r="F29" s="366"/>
      <c r="G29" s="4"/>
      <c r="H29" s="4"/>
    </row>
    <row r="30" spans="1:15">
      <c r="E30" s="216"/>
    </row>
    <row r="31" spans="1:15">
      <c r="E31" s="218"/>
    </row>
    <row r="32" spans="1:15">
      <c r="E32" s="218"/>
    </row>
    <row r="33" spans="4:5">
      <c r="E33" s="218"/>
    </row>
    <row r="34" spans="4:5">
      <c r="E34" s="218"/>
    </row>
    <row r="35" spans="4:5">
      <c r="E35" s="218"/>
    </row>
    <row r="36" spans="4:5">
      <c r="D36" s="4"/>
    </row>
  </sheetData>
  <mergeCells count="5">
    <mergeCell ref="B1:H1"/>
    <mergeCell ref="E3:F3"/>
    <mergeCell ref="C3:D3"/>
    <mergeCell ref="B3:B4"/>
    <mergeCell ref="G3:H3"/>
  </mergeCells>
  <phoneticPr fontId="2" type="noConversion"/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95" orientation="landscape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rightToLeft="1" view="pageBreakPreview" zoomScale="106" zoomScaleSheetLayoutView="106" workbookViewId="0">
      <selection activeCell="B2" sqref="B2:C2"/>
    </sheetView>
  </sheetViews>
  <sheetFormatPr defaultRowHeight="21.95" customHeight="1"/>
  <cols>
    <col min="1" max="1" width="3.140625" style="28" customWidth="1"/>
    <col min="2" max="2" width="22.140625" style="80" customWidth="1"/>
    <col min="3" max="3" width="9.5703125" style="28" customWidth="1"/>
    <col min="4" max="4" width="14.140625" style="28" customWidth="1"/>
    <col min="5" max="5" width="7.5703125" style="28" customWidth="1"/>
    <col min="6" max="6" width="16.140625" style="28" customWidth="1"/>
    <col min="7" max="7" width="6.85546875" style="28" customWidth="1"/>
    <col min="8" max="8" width="25" style="28" customWidth="1"/>
    <col min="9" max="9" width="7.85546875" style="28" hidden="1" customWidth="1"/>
    <col min="10" max="10" width="5.5703125" style="28" customWidth="1"/>
    <col min="11" max="16384" width="9.140625" style="28"/>
  </cols>
  <sheetData>
    <row r="1" spans="2:8" ht="21.95" customHeight="1">
      <c r="B1" s="651" t="s">
        <v>151</v>
      </c>
      <c r="C1" s="651"/>
      <c r="D1" s="651"/>
      <c r="E1" s="651"/>
      <c r="F1" s="651"/>
      <c r="G1" s="651"/>
      <c r="H1" s="651"/>
    </row>
    <row r="2" spans="2:8" ht="17.25" customHeight="1" thickBot="1">
      <c r="B2" s="585" t="s">
        <v>209</v>
      </c>
      <c r="C2" s="585"/>
      <c r="D2" s="67"/>
      <c r="E2" s="67"/>
      <c r="F2" s="55"/>
      <c r="H2" s="138" t="s">
        <v>107</v>
      </c>
    </row>
    <row r="3" spans="2:8" ht="21.95" customHeight="1" thickTop="1">
      <c r="B3" s="587" t="s">
        <v>13</v>
      </c>
      <c r="C3" s="658" t="s">
        <v>183</v>
      </c>
      <c r="D3" s="658"/>
      <c r="E3" s="658"/>
      <c r="F3" s="658"/>
      <c r="G3" s="643" t="s">
        <v>93</v>
      </c>
      <c r="H3" s="643"/>
    </row>
    <row r="4" spans="2:8" ht="21.95" customHeight="1" thickBot="1">
      <c r="B4" s="588"/>
      <c r="C4" s="267" t="s">
        <v>8</v>
      </c>
      <c r="D4" s="267" t="s">
        <v>9</v>
      </c>
      <c r="E4" s="267" t="s">
        <v>8</v>
      </c>
      <c r="F4" s="267" t="s">
        <v>9</v>
      </c>
      <c r="G4" s="267" t="s">
        <v>92</v>
      </c>
      <c r="H4" s="267" t="s">
        <v>86</v>
      </c>
    </row>
    <row r="5" spans="2:8" ht="16.5" customHeight="1">
      <c r="B5" s="146" t="s">
        <v>81</v>
      </c>
      <c r="C5" s="532">
        <v>1</v>
      </c>
      <c r="D5" s="220">
        <v>336536</v>
      </c>
      <c r="E5" s="532">
        <v>0</v>
      </c>
      <c r="F5" s="147">
        <v>0</v>
      </c>
      <c r="G5" s="147">
        <v>1</v>
      </c>
      <c r="H5" s="147">
        <v>336536</v>
      </c>
    </row>
    <row r="6" spans="2:8" ht="16.5" customHeight="1" thickBot="1">
      <c r="B6" s="340" t="s">
        <v>24</v>
      </c>
      <c r="C6" s="547">
        <v>0</v>
      </c>
      <c r="D6" s="373">
        <v>0</v>
      </c>
      <c r="E6" s="547">
        <v>12</v>
      </c>
      <c r="F6" s="547">
        <v>23729990</v>
      </c>
      <c r="G6" s="545">
        <v>12</v>
      </c>
      <c r="H6" s="545">
        <v>23729990</v>
      </c>
    </row>
    <row r="7" spans="2:8" ht="16.5" customHeight="1" thickBot="1">
      <c r="B7" s="131" t="s">
        <v>0</v>
      </c>
      <c r="C7" s="537">
        <f>SUM(C5:C6)</f>
        <v>1</v>
      </c>
      <c r="D7" s="436">
        <f>SUM(D5:D6)</f>
        <v>336536</v>
      </c>
      <c r="E7" s="132">
        <f>SUM(E6)</f>
        <v>12</v>
      </c>
      <c r="F7" s="132">
        <f>SUM(F6)</f>
        <v>23729990</v>
      </c>
      <c r="G7" s="132">
        <f>SUM(G5:G6)</f>
        <v>13</v>
      </c>
      <c r="H7" s="132">
        <f>SUM(H5:H6)</f>
        <v>24066526</v>
      </c>
    </row>
    <row r="8" spans="2:8" ht="40.5" customHeight="1" thickTop="1">
      <c r="B8" s="86"/>
      <c r="C8" s="56"/>
      <c r="D8" s="56"/>
      <c r="E8" s="56"/>
      <c r="F8" s="56"/>
      <c r="G8" s="56"/>
      <c r="H8" s="56"/>
    </row>
    <row r="9" spans="2:8" ht="10.5" customHeight="1">
      <c r="B9" s="86"/>
      <c r="C9" s="56"/>
      <c r="D9" s="56"/>
      <c r="E9" s="56"/>
      <c r="F9" s="228"/>
    </row>
    <row r="10" spans="2:8" ht="21.75" hidden="1" customHeight="1"/>
    <row r="12" spans="2:8" ht="24" customHeight="1"/>
  </sheetData>
  <mergeCells count="5">
    <mergeCell ref="G3:H3"/>
    <mergeCell ref="B1:H1"/>
    <mergeCell ref="B2:C2"/>
    <mergeCell ref="B3:B4"/>
    <mergeCell ref="C3:F3"/>
  </mergeCells>
  <printOptions horizontalCentered="1" verticalCentered="1"/>
  <pageMargins left="0.34" right="0.2" top="0.74803149606299213" bottom="0.2" header="0.31496062992125984" footer="1.18"/>
  <pageSetup paperSize="9" scale="95" orientation="landscape" r:id="rId1"/>
  <headerFooter>
    <oddFooter>&amp;C&amp;14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0"/>
  <sheetViews>
    <sheetView rightToLeft="1" view="pageBreakPreview" zoomScale="89" zoomScaleSheetLayoutView="89" workbookViewId="0">
      <selection activeCell="B4" sqref="B4:H4"/>
    </sheetView>
  </sheetViews>
  <sheetFormatPr defaultRowHeight="21.95" customHeight="1"/>
  <cols>
    <col min="1" max="1" width="2.28515625" style="28" customWidth="1"/>
    <col min="2" max="2" width="26.7109375" style="80" customWidth="1"/>
    <col min="3" max="3" width="6.7109375" style="28" customWidth="1"/>
    <col min="4" max="4" width="18.42578125" style="28" customWidth="1"/>
    <col min="5" max="5" width="8.7109375" style="28" customWidth="1"/>
    <col min="6" max="6" width="17" style="28" customWidth="1"/>
    <col min="7" max="7" width="7.42578125" style="28" customWidth="1"/>
    <col min="8" max="8" width="16.85546875" style="28" customWidth="1"/>
    <col min="9" max="10" width="18.5703125" style="28" customWidth="1"/>
    <col min="11" max="16384" width="9.140625" style="28"/>
  </cols>
  <sheetData>
    <row r="3" spans="2:8" ht="2.25" customHeight="1"/>
    <row r="4" spans="2:8" ht="33" customHeight="1">
      <c r="B4" s="584" t="s">
        <v>215</v>
      </c>
      <c r="C4" s="584"/>
      <c r="D4" s="584"/>
      <c r="E4" s="584"/>
      <c r="F4" s="584"/>
      <c r="G4" s="584"/>
      <c r="H4" s="584"/>
    </row>
    <row r="5" spans="2:8" ht="21.95" customHeight="1" thickBot="1">
      <c r="B5" s="480" t="s">
        <v>213</v>
      </c>
      <c r="C5" s="55"/>
      <c r="D5" s="55"/>
      <c r="G5" s="621" t="s">
        <v>42</v>
      </c>
      <c r="H5" s="621" t="s">
        <v>42</v>
      </c>
    </row>
    <row r="6" spans="2:8" ht="21.95" customHeight="1" thickTop="1">
      <c r="B6" s="587" t="s">
        <v>13</v>
      </c>
      <c r="C6" s="590" t="s">
        <v>120</v>
      </c>
      <c r="D6" s="590"/>
      <c r="E6" s="590" t="s">
        <v>121</v>
      </c>
      <c r="F6" s="590"/>
      <c r="G6" s="590" t="s">
        <v>93</v>
      </c>
      <c r="H6" s="590"/>
    </row>
    <row r="7" spans="2:8" ht="21.95" customHeight="1" thickBot="1">
      <c r="B7" s="588"/>
      <c r="C7" s="267" t="s">
        <v>8</v>
      </c>
      <c r="D7" s="267" t="s">
        <v>9</v>
      </c>
      <c r="E7" s="267" t="s">
        <v>8</v>
      </c>
      <c r="F7" s="267" t="s">
        <v>9</v>
      </c>
      <c r="G7" s="267" t="s">
        <v>8</v>
      </c>
      <c r="H7" s="267" t="s">
        <v>9</v>
      </c>
    </row>
    <row r="8" spans="2:8" ht="16.5" customHeight="1">
      <c r="B8" s="291" t="s">
        <v>36</v>
      </c>
      <c r="C8" s="529">
        <v>12</v>
      </c>
      <c r="D8" s="529">
        <v>6928885</v>
      </c>
      <c r="E8" s="317"/>
      <c r="F8" s="529"/>
      <c r="G8" s="529">
        <v>12</v>
      </c>
      <c r="H8" s="529">
        <v>6928885</v>
      </c>
    </row>
    <row r="9" spans="2:8" ht="22.5" customHeight="1" thickBot="1">
      <c r="B9" s="79" t="s">
        <v>24</v>
      </c>
      <c r="C9" s="548">
        <v>0</v>
      </c>
      <c r="D9" s="548">
        <v>0</v>
      </c>
      <c r="E9" s="122">
        <v>15</v>
      </c>
      <c r="F9" s="548">
        <v>44433545</v>
      </c>
      <c r="G9" s="548">
        <v>15</v>
      </c>
      <c r="H9" s="548">
        <v>44433545</v>
      </c>
    </row>
    <row r="10" spans="2:8" s="37" customFormat="1" ht="16.5" customHeight="1" thickBot="1">
      <c r="B10" s="549" t="s">
        <v>71</v>
      </c>
      <c r="C10" s="550">
        <f>SUM(C8:C9)</f>
        <v>12</v>
      </c>
      <c r="D10" s="550">
        <f>SUM(D8:D9)</f>
        <v>6928885</v>
      </c>
      <c r="E10" s="319">
        <f>SUM(E9)</f>
        <v>15</v>
      </c>
      <c r="F10" s="550">
        <f>SUM(F9)</f>
        <v>44433545</v>
      </c>
      <c r="G10" s="550">
        <f>SUM(G8:G9)</f>
        <v>27</v>
      </c>
      <c r="H10" s="550">
        <f>SUM(H8:H9)</f>
        <v>51362430</v>
      </c>
    </row>
    <row r="11" spans="2:8" ht="21.95" customHeight="1" thickTop="1">
      <c r="B11" s="86"/>
      <c r="C11" s="56"/>
      <c r="D11" s="56"/>
      <c r="E11" s="56"/>
      <c r="F11" s="102"/>
    </row>
    <row r="12" spans="2:8" ht="21.95" customHeight="1">
      <c r="B12" s="86"/>
      <c r="C12" s="56"/>
      <c r="D12" s="227"/>
      <c r="E12" s="56"/>
      <c r="F12" s="56"/>
    </row>
    <row r="13" spans="2:8" ht="21.95" customHeight="1">
      <c r="B13" s="86"/>
      <c r="C13" s="56"/>
      <c r="D13" s="56"/>
      <c r="E13" s="56"/>
      <c r="F13" s="56"/>
    </row>
    <row r="20" spans="3:3" ht="21.95" customHeight="1">
      <c r="C20" s="341"/>
    </row>
  </sheetData>
  <mergeCells count="6">
    <mergeCell ref="G6:H6"/>
    <mergeCell ref="B4:H4"/>
    <mergeCell ref="G5:H5"/>
    <mergeCell ref="B6:B7"/>
    <mergeCell ref="C6:D6"/>
    <mergeCell ref="E6:F6"/>
  </mergeCells>
  <printOptions horizontalCentered="1" verticalCentered="1"/>
  <pageMargins left="0.31496062992125984" right="0.15748031496062992" top="0.74803149606299213" bottom="1.1811023622047245" header="0.31496062992125984" footer="0.31496062992125984"/>
  <pageSetup paperSize="9" orientation="landscape" r:id="rId1"/>
  <headerFooter>
    <oddFooter>&amp;C&amp;14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30"/>
    </sheetView>
  </sheetViews>
  <sheetFormatPr defaultRowHeight="12.75"/>
  <sheetData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8"/>
  <sheetViews>
    <sheetView rightToLeft="1" topLeftCell="A4" zoomScaleSheetLayoutView="100" workbookViewId="0">
      <selection activeCell="M25" sqref="M25"/>
    </sheetView>
  </sheetViews>
  <sheetFormatPr defaultRowHeight="21.95" customHeight="1"/>
  <cols>
    <col min="1" max="1" width="9" customWidth="1"/>
    <col min="2" max="2" width="29.7109375" customWidth="1"/>
    <col min="3" max="3" width="10" customWidth="1"/>
    <col min="4" max="4" width="18" customWidth="1"/>
    <col min="5" max="5" width="9.42578125" customWidth="1"/>
    <col min="6" max="6" width="18.5703125" customWidth="1"/>
    <col min="7" max="7" width="10.85546875" customWidth="1"/>
    <col min="8" max="8" width="22.5703125" customWidth="1"/>
    <col min="9" max="9" width="13" customWidth="1"/>
    <col min="10" max="10" width="6.85546875" customWidth="1"/>
    <col min="11" max="11" width="9.140625" hidden="1" customWidth="1"/>
    <col min="15" max="15" width="9.140625" hidden="1" customWidth="1"/>
  </cols>
  <sheetData>
    <row r="2" spans="1:26" ht="24.75" customHeight="1">
      <c r="B2" s="584" t="s">
        <v>182</v>
      </c>
      <c r="C2" s="584"/>
      <c r="D2" s="584"/>
      <c r="E2" s="584"/>
      <c r="F2" s="584"/>
      <c r="G2" s="584"/>
      <c r="H2" s="584"/>
    </row>
    <row r="3" spans="1:26" ht="19.5" customHeight="1" thickBot="1">
      <c r="B3" s="60" t="s">
        <v>64</v>
      </c>
      <c r="C3" s="27"/>
      <c r="D3" s="59"/>
      <c r="E3" s="30"/>
      <c r="F3" s="30"/>
      <c r="G3" s="30"/>
      <c r="H3" s="22" t="s">
        <v>43</v>
      </c>
    </row>
    <row r="4" spans="1:26" ht="19.5" customHeight="1" thickTop="1">
      <c r="B4" s="589" t="s">
        <v>13</v>
      </c>
      <c r="C4" s="590" t="s">
        <v>14</v>
      </c>
      <c r="D4" s="590"/>
      <c r="E4" s="590" t="s">
        <v>15</v>
      </c>
      <c r="F4" s="590"/>
      <c r="G4" s="590" t="s">
        <v>16</v>
      </c>
      <c r="H4" s="590"/>
    </row>
    <row r="5" spans="1:26" ht="19.5" customHeight="1" thickBot="1">
      <c r="B5" s="596"/>
      <c r="C5" s="350" t="s">
        <v>8</v>
      </c>
      <c r="D5" s="350" t="s">
        <v>9</v>
      </c>
      <c r="E5" s="350" t="s">
        <v>8</v>
      </c>
      <c r="F5" s="350" t="s">
        <v>125</v>
      </c>
      <c r="G5" s="350" t="s">
        <v>8</v>
      </c>
      <c r="H5" s="350" t="s">
        <v>125</v>
      </c>
      <c r="L5" s="243"/>
    </row>
    <row r="6" spans="1:26" ht="19.5" customHeight="1" thickTop="1">
      <c r="B6" s="142" t="s">
        <v>188</v>
      </c>
      <c r="C6" s="144">
        <v>2</v>
      </c>
      <c r="D6" s="293">
        <v>2667000</v>
      </c>
      <c r="E6" s="144">
        <v>1</v>
      </c>
      <c r="F6" s="293">
        <v>6340590</v>
      </c>
      <c r="G6" s="268">
        <v>3</v>
      </c>
      <c r="H6" s="293">
        <v>9007590</v>
      </c>
    </row>
    <row r="7" spans="1:26" ht="16.5" customHeight="1">
      <c r="A7" s="15"/>
      <c r="B7" s="284" t="s">
        <v>36</v>
      </c>
      <c r="C7" s="123">
        <v>10</v>
      </c>
      <c r="D7" s="123">
        <v>1859695</v>
      </c>
      <c r="E7" s="123">
        <v>16</v>
      </c>
      <c r="F7" s="123">
        <v>15074000</v>
      </c>
      <c r="G7" s="123">
        <v>26</v>
      </c>
      <c r="H7" s="123">
        <v>16933695</v>
      </c>
      <c r="I7" s="15"/>
      <c r="J7" s="15"/>
      <c r="K7" s="15"/>
      <c r="L7" s="15"/>
      <c r="M7" s="15"/>
      <c r="N7" s="15"/>
      <c r="O7" s="15"/>
      <c r="P7" s="15"/>
      <c r="Q7" s="15"/>
    </row>
    <row r="8" spans="1:26" s="153" customFormat="1" ht="16.5" customHeight="1">
      <c r="A8" s="15"/>
      <c r="B8" s="327" t="s">
        <v>17</v>
      </c>
      <c r="C8" s="121">
        <v>0</v>
      </c>
      <c r="D8" s="121">
        <v>0</v>
      </c>
      <c r="E8" s="121">
        <v>6</v>
      </c>
      <c r="F8" s="121">
        <v>24364497</v>
      </c>
      <c r="G8" s="144">
        <v>6</v>
      </c>
      <c r="H8" s="121">
        <v>24364497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5" customFormat="1" ht="16.5" customHeight="1">
      <c r="B9" s="284" t="s">
        <v>18</v>
      </c>
      <c r="C9" s="123">
        <v>3</v>
      </c>
      <c r="D9" s="123">
        <v>1398153</v>
      </c>
      <c r="E9" s="123">
        <v>0</v>
      </c>
      <c r="F9" s="123">
        <v>0</v>
      </c>
      <c r="G9" s="123">
        <v>3</v>
      </c>
      <c r="H9" s="123">
        <v>1398153</v>
      </c>
    </row>
    <row r="10" spans="1:26" s="15" customFormat="1" ht="16.5" customHeight="1">
      <c r="B10" s="327" t="s">
        <v>19</v>
      </c>
      <c r="C10" s="121">
        <v>1</v>
      </c>
      <c r="D10" s="121">
        <v>825347</v>
      </c>
      <c r="E10" s="121">
        <v>0</v>
      </c>
      <c r="F10" s="121">
        <v>0</v>
      </c>
      <c r="G10" s="144">
        <v>1</v>
      </c>
      <c r="H10" s="121">
        <v>825347</v>
      </c>
    </row>
    <row r="11" spans="1:26" s="15" customFormat="1" ht="16.5" customHeight="1">
      <c r="B11" s="284" t="s">
        <v>26</v>
      </c>
      <c r="C11" s="123">
        <v>0</v>
      </c>
      <c r="D11" s="123">
        <v>0</v>
      </c>
      <c r="E11" s="123">
        <v>17</v>
      </c>
      <c r="F11" s="123">
        <v>1038601884</v>
      </c>
      <c r="G11" s="451">
        <v>17</v>
      </c>
      <c r="H11" s="123">
        <v>1038601884</v>
      </c>
    </row>
    <row r="12" spans="1:26" ht="16.5" customHeight="1">
      <c r="A12" s="15"/>
      <c r="B12" s="327" t="s">
        <v>146</v>
      </c>
      <c r="C12" s="121">
        <v>0</v>
      </c>
      <c r="D12" s="121">
        <v>0</v>
      </c>
      <c r="E12" s="121">
        <v>1</v>
      </c>
      <c r="F12" s="121">
        <v>5000000</v>
      </c>
      <c r="G12" s="144">
        <v>1</v>
      </c>
      <c r="H12" s="121">
        <v>5000000</v>
      </c>
      <c r="I12" s="15"/>
      <c r="J12" s="15"/>
      <c r="K12" s="15"/>
      <c r="L12" s="15"/>
      <c r="M12" s="15"/>
      <c r="N12" s="15"/>
      <c r="O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5" customFormat="1" ht="16.5" customHeight="1">
      <c r="B13" s="284" t="s">
        <v>50</v>
      </c>
      <c r="C13" s="123">
        <v>10</v>
      </c>
      <c r="D13" s="123">
        <v>3334844</v>
      </c>
      <c r="E13" s="123">
        <v>1</v>
      </c>
      <c r="F13" s="123">
        <v>7219375</v>
      </c>
      <c r="G13" s="451">
        <v>11</v>
      </c>
      <c r="H13" s="123">
        <v>10554219</v>
      </c>
    </row>
    <row r="14" spans="1:26" s="153" customFormat="1" ht="16.5" customHeight="1">
      <c r="A14" s="15"/>
      <c r="B14" s="327" t="s">
        <v>21</v>
      </c>
      <c r="C14" s="121">
        <v>19</v>
      </c>
      <c r="D14" s="121">
        <v>12991568</v>
      </c>
      <c r="E14" s="121">
        <v>0</v>
      </c>
      <c r="F14" s="121">
        <v>0</v>
      </c>
      <c r="G14" s="121">
        <v>19</v>
      </c>
      <c r="H14" s="121">
        <v>12991568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5" customFormat="1" ht="16.5" customHeight="1">
      <c r="B15" s="284" t="s">
        <v>147</v>
      </c>
      <c r="C15" s="123">
        <v>1</v>
      </c>
      <c r="D15" s="123">
        <v>1472459</v>
      </c>
      <c r="E15" s="123">
        <v>0</v>
      </c>
      <c r="F15" s="123">
        <v>0</v>
      </c>
      <c r="G15" s="123">
        <v>1</v>
      </c>
      <c r="H15" s="123">
        <v>1472459</v>
      </c>
    </row>
    <row r="16" spans="1:26" s="15" customFormat="1" ht="16.5" customHeight="1">
      <c r="B16" s="327" t="s">
        <v>126</v>
      </c>
      <c r="C16" s="121">
        <v>1</v>
      </c>
      <c r="D16" s="121">
        <v>487000</v>
      </c>
      <c r="E16" s="121">
        <v>0</v>
      </c>
      <c r="F16" s="121">
        <v>0</v>
      </c>
      <c r="G16" s="121">
        <v>1</v>
      </c>
      <c r="H16" s="121">
        <v>487000</v>
      </c>
      <c r="L16"/>
    </row>
    <row r="17" spans="2:17" ht="16.5" customHeight="1">
      <c r="B17" s="284" t="s">
        <v>22</v>
      </c>
      <c r="C17" s="123">
        <v>10</v>
      </c>
      <c r="D17" s="123">
        <v>9307993</v>
      </c>
      <c r="E17" s="123">
        <v>0</v>
      </c>
      <c r="F17" s="123">
        <v>0</v>
      </c>
      <c r="G17" s="451">
        <v>10</v>
      </c>
      <c r="H17" s="123">
        <v>9307993</v>
      </c>
      <c r="P17" s="15"/>
      <c r="Q17" s="15"/>
    </row>
    <row r="18" spans="2:17" ht="16.5" customHeight="1">
      <c r="B18" s="327" t="s">
        <v>148</v>
      </c>
      <c r="C18" s="121">
        <v>1</v>
      </c>
      <c r="D18" s="121">
        <v>695118</v>
      </c>
      <c r="E18" s="121">
        <v>1</v>
      </c>
      <c r="F18" s="121">
        <v>287142</v>
      </c>
      <c r="G18" s="144">
        <v>2</v>
      </c>
      <c r="H18" s="121">
        <v>982260</v>
      </c>
      <c r="L18" s="243"/>
      <c r="P18" s="15"/>
      <c r="Q18" s="15"/>
    </row>
    <row r="19" spans="2:17" ht="16.5" customHeight="1">
      <c r="B19" s="284" t="s">
        <v>24</v>
      </c>
      <c r="C19" s="123">
        <v>149</v>
      </c>
      <c r="D19" s="123">
        <v>355245580</v>
      </c>
      <c r="E19" s="123">
        <v>151</v>
      </c>
      <c r="F19" s="123">
        <v>352533833</v>
      </c>
      <c r="G19" s="123">
        <v>300</v>
      </c>
      <c r="H19" s="123">
        <v>707779413</v>
      </c>
      <c r="P19" s="15"/>
      <c r="Q19" s="15"/>
    </row>
    <row r="20" spans="2:17" ht="13.5" customHeight="1">
      <c r="B20" s="327" t="s">
        <v>23</v>
      </c>
      <c r="C20" s="121">
        <v>0</v>
      </c>
      <c r="D20" s="121">
        <v>0</v>
      </c>
      <c r="E20" s="121">
        <v>24</v>
      </c>
      <c r="F20" s="121">
        <v>25633807</v>
      </c>
      <c r="G20" s="144">
        <v>24</v>
      </c>
      <c r="H20" s="121">
        <v>25633807</v>
      </c>
      <c r="Q20" s="15"/>
    </row>
    <row r="21" spans="2:17" ht="13.5" customHeight="1">
      <c r="B21" s="447" t="s">
        <v>149</v>
      </c>
      <c r="C21" s="147">
        <v>1</v>
      </c>
      <c r="D21" s="147">
        <v>1018924</v>
      </c>
      <c r="E21" s="147">
        <v>0</v>
      </c>
      <c r="F21" s="147">
        <v>0</v>
      </c>
      <c r="G21" s="451">
        <v>1</v>
      </c>
      <c r="H21" s="147">
        <v>1018924</v>
      </c>
      <c r="Q21" s="15"/>
    </row>
    <row r="22" spans="2:17" ht="15" customHeight="1">
      <c r="B22" s="142" t="s">
        <v>70</v>
      </c>
      <c r="C22" s="115">
        <v>1</v>
      </c>
      <c r="D22" s="115">
        <v>605801</v>
      </c>
      <c r="E22" s="115">
        <v>0</v>
      </c>
      <c r="F22" s="115">
        <v>0</v>
      </c>
      <c r="G22" s="144">
        <v>1</v>
      </c>
      <c r="H22" s="115">
        <v>605801</v>
      </c>
    </row>
    <row r="23" spans="2:17" ht="15.75" customHeight="1" thickBot="1">
      <c r="B23" s="382" t="s">
        <v>25</v>
      </c>
      <c r="C23" s="384">
        <v>7</v>
      </c>
      <c r="D23" s="384">
        <v>2002566</v>
      </c>
      <c r="E23" s="384">
        <v>117</v>
      </c>
      <c r="F23" s="384">
        <v>98968452</v>
      </c>
      <c r="G23" s="305">
        <v>124</v>
      </c>
      <c r="H23" s="384">
        <v>100971018</v>
      </c>
      <c r="K23" s="8"/>
    </row>
    <row r="24" spans="2:17" ht="19.5" customHeight="1" thickBot="1">
      <c r="B24" s="350" t="s">
        <v>0</v>
      </c>
      <c r="C24" s="351">
        <f t="shared" ref="C24:H24" si="0">SUM(C6:C23)</f>
        <v>216</v>
      </c>
      <c r="D24" s="351">
        <f t="shared" si="0"/>
        <v>393912048</v>
      </c>
      <c r="E24" s="351">
        <f t="shared" si="0"/>
        <v>335</v>
      </c>
      <c r="F24" s="351">
        <f>SUM(F6:F23)</f>
        <v>1574023580</v>
      </c>
      <c r="G24" s="349">
        <f t="shared" si="0"/>
        <v>551</v>
      </c>
      <c r="H24" s="351">
        <f t="shared" si="0"/>
        <v>1967935628</v>
      </c>
    </row>
    <row r="25" spans="2:17" ht="21.95" customHeight="1" thickTop="1">
      <c r="H25" s="8"/>
    </row>
    <row r="26" spans="2:17" ht="21.95" customHeight="1">
      <c r="D26" s="221"/>
      <c r="G26" s="8"/>
    </row>
    <row r="27" spans="2:17" ht="8.25" customHeight="1">
      <c r="D27" s="229"/>
    </row>
    <row r="28" spans="2:17" ht="21.95" customHeight="1">
      <c r="F28" s="8"/>
    </row>
  </sheetData>
  <mergeCells count="5">
    <mergeCell ref="B2:H2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 differentOddEven="1" differentFirst="1">
    <firstFooter>&amp;C&amp;14 5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rightToLeft="1" view="pageBreakPreview" zoomScaleSheetLayoutView="100" workbookViewId="0">
      <selection activeCell="Q3" sqref="Q3"/>
    </sheetView>
  </sheetViews>
  <sheetFormatPr defaultRowHeight="21.95" customHeight="1"/>
  <cols>
    <col min="1" max="1" width="8" style="28" customWidth="1"/>
    <col min="2" max="2" width="16.28515625" style="77" customWidth="1"/>
    <col min="3" max="3" width="6.85546875" style="26" customWidth="1"/>
    <col min="4" max="4" width="13.28515625" style="26" customWidth="1"/>
    <col min="5" max="5" width="6.85546875" style="26" customWidth="1"/>
    <col min="6" max="6" width="14.7109375" style="26" customWidth="1"/>
    <col min="7" max="7" width="5.85546875" style="26" customWidth="1"/>
    <col min="8" max="8" width="12.28515625" style="26" customWidth="1"/>
    <col min="9" max="9" width="9.85546875" style="26" customWidth="1"/>
    <col min="10" max="10" width="17.42578125" style="26" customWidth="1"/>
    <col min="11" max="16384" width="9.140625" style="28"/>
  </cols>
  <sheetData>
    <row r="2" spans="1:18" ht="39" customHeight="1">
      <c r="B2" s="599"/>
      <c r="C2" s="599"/>
      <c r="D2" s="599"/>
      <c r="E2" s="599"/>
      <c r="F2" s="599"/>
      <c r="G2" s="599"/>
      <c r="H2" s="599"/>
      <c r="I2" s="599"/>
      <c r="J2" s="599"/>
    </row>
    <row r="3" spans="1:18" s="29" customFormat="1" ht="21.95" customHeight="1">
      <c r="B3" s="584" t="s">
        <v>178</v>
      </c>
      <c r="C3" s="584"/>
      <c r="D3" s="584"/>
      <c r="E3" s="584"/>
      <c r="F3" s="584"/>
      <c r="G3" s="584"/>
      <c r="H3" s="584"/>
      <c r="I3" s="584"/>
      <c r="J3" s="584"/>
    </row>
    <row r="4" spans="1:18" ht="21.95" customHeight="1" thickBot="1">
      <c r="B4" s="600" t="s">
        <v>45</v>
      </c>
      <c r="C4" s="600"/>
      <c r="D4" s="600"/>
      <c r="E4" s="600"/>
      <c r="F4" s="600"/>
      <c r="G4" s="600"/>
      <c r="H4" s="30"/>
      <c r="I4" s="601" t="s">
        <v>43</v>
      </c>
      <c r="J4" s="601"/>
    </row>
    <row r="5" spans="1:18" ht="21.95" customHeight="1" thickTop="1">
      <c r="B5" s="602" t="s">
        <v>7</v>
      </c>
      <c r="C5" s="604"/>
      <c r="D5" s="604"/>
      <c r="E5" s="604"/>
      <c r="F5" s="604"/>
      <c r="G5" s="604"/>
      <c r="H5" s="604"/>
      <c r="I5" s="605"/>
      <c r="J5" s="605"/>
      <c r="M5" s="31"/>
      <c r="N5" s="31"/>
      <c r="O5" s="31"/>
      <c r="P5" s="31"/>
      <c r="Q5" s="31"/>
      <c r="R5" s="31"/>
    </row>
    <row r="6" spans="1:18" ht="21.95" customHeight="1">
      <c r="A6" s="31"/>
      <c r="B6" s="603"/>
      <c r="C6" s="385"/>
      <c r="D6" s="385"/>
      <c r="E6" s="385"/>
      <c r="F6" s="385"/>
      <c r="G6" s="385"/>
      <c r="H6" s="385"/>
      <c r="I6" s="385"/>
      <c r="J6" s="385"/>
      <c r="K6" s="31"/>
      <c r="L6" s="31"/>
      <c r="M6" s="31"/>
      <c r="N6" s="31"/>
      <c r="O6" s="31"/>
      <c r="P6" s="31"/>
      <c r="Q6" s="31"/>
      <c r="R6" s="31"/>
    </row>
    <row r="7" spans="1:18" ht="21.95" customHeight="1">
      <c r="A7" s="31"/>
      <c r="B7" s="402"/>
      <c r="C7" s="404"/>
      <c r="D7" s="404"/>
      <c r="E7" s="404"/>
      <c r="F7" s="362"/>
      <c r="G7" s="404"/>
      <c r="H7" s="404"/>
      <c r="I7" s="404"/>
      <c r="J7" s="362"/>
      <c r="K7" s="31"/>
      <c r="L7" s="31"/>
      <c r="M7" s="31"/>
      <c r="N7" s="31"/>
      <c r="O7" s="31"/>
      <c r="P7" s="31"/>
      <c r="Q7" s="31"/>
      <c r="R7" s="31"/>
    </row>
    <row r="8" spans="1:18" s="37" customFormat="1" ht="21.95" customHeight="1">
      <c r="A8" s="188"/>
      <c r="B8" s="403"/>
      <c r="C8" s="405"/>
      <c r="D8" s="406"/>
      <c r="E8" s="405"/>
      <c r="F8" s="406"/>
      <c r="G8" s="405"/>
      <c r="H8" s="406"/>
      <c r="I8" s="405"/>
      <c r="J8" s="406"/>
      <c r="K8" s="31"/>
      <c r="L8" s="31"/>
      <c r="M8" s="31"/>
      <c r="N8" s="31"/>
      <c r="O8" s="31"/>
      <c r="P8" s="31"/>
      <c r="Q8" s="31"/>
      <c r="R8" s="31"/>
    </row>
    <row r="9" spans="1:18" ht="21.95" customHeight="1" thickBot="1">
      <c r="A9" s="41"/>
      <c r="B9" s="419"/>
      <c r="C9" s="420"/>
      <c r="D9" s="421"/>
      <c r="E9" s="420"/>
      <c r="F9" s="421"/>
      <c r="G9" s="420"/>
      <c r="H9" s="421"/>
      <c r="I9" s="420"/>
      <c r="J9" s="421"/>
      <c r="M9" s="31"/>
      <c r="N9" s="31"/>
      <c r="O9" s="31"/>
      <c r="P9" s="31"/>
      <c r="Q9" s="31"/>
      <c r="R9" s="31"/>
    </row>
    <row r="10" spans="1:18" ht="21.95" customHeight="1" thickBot="1">
      <c r="B10" s="53"/>
      <c r="C10" s="410"/>
      <c r="D10" s="410"/>
      <c r="E10" s="410"/>
      <c r="F10" s="410"/>
      <c r="G10" s="410"/>
      <c r="H10" s="410"/>
      <c r="I10" s="409"/>
      <c r="J10" s="410"/>
      <c r="K10" s="404"/>
    </row>
    <row r="11" spans="1:18" ht="35.25" customHeight="1" thickTop="1">
      <c r="B11" s="91"/>
      <c r="C11" s="24"/>
      <c r="D11" s="24"/>
      <c r="E11" s="24"/>
      <c r="F11" s="24"/>
      <c r="G11" s="24"/>
      <c r="H11" s="24"/>
      <c r="I11" s="180"/>
      <c r="J11" s="180"/>
    </row>
    <row r="12" spans="1:18" ht="31.5" customHeight="1">
      <c r="B12" s="597"/>
      <c r="C12" s="597"/>
      <c r="D12" s="597"/>
      <c r="E12" s="597"/>
      <c r="F12" s="597"/>
      <c r="G12" s="597"/>
      <c r="H12" s="597"/>
      <c r="I12" s="92"/>
      <c r="J12" s="177"/>
    </row>
    <row r="13" spans="1:18" ht="21.95" customHeight="1">
      <c r="B13" s="598"/>
      <c r="C13" s="598"/>
      <c r="D13" s="598"/>
      <c r="E13" s="598"/>
      <c r="F13" s="598"/>
      <c r="G13" s="598"/>
      <c r="H13" s="598"/>
      <c r="I13" s="32"/>
      <c r="J13" s="32"/>
    </row>
    <row r="15" spans="1:18" ht="18.75" customHeight="1"/>
    <row r="16" spans="1:18" ht="21.75" hidden="1" customHeight="1"/>
    <row r="17" ht="21.75" hidden="1" customHeight="1"/>
    <row r="18" ht="21.75" hidden="1" customHeight="1"/>
    <row r="19" ht="21.75" hidden="1" customHeight="1"/>
    <row r="20" ht="21.75" hidden="1" customHeight="1"/>
    <row r="21" ht="21.75" hidden="1" customHeight="1"/>
    <row r="22" ht="21.75" hidden="1" customHeight="1"/>
  </sheetData>
  <mergeCells count="11">
    <mergeCell ref="B12:H12"/>
    <mergeCell ref="B13:H13"/>
    <mergeCell ref="B2:J2"/>
    <mergeCell ref="B3:J3"/>
    <mergeCell ref="B4:G4"/>
    <mergeCell ref="I4:J4"/>
    <mergeCell ref="B5:B6"/>
    <mergeCell ref="C5:D5"/>
    <mergeCell ref="E5:F5"/>
    <mergeCell ref="G5:H5"/>
    <mergeCell ref="I5:J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16"/>
  <sheetViews>
    <sheetView rightToLeft="1" view="pageBreakPreview" topLeftCell="B1" zoomScaleSheetLayoutView="100" workbookViewId="0">
      <selection activeCell="H14" sqref="H14"/>
    </sheetView>
  </sheetViews>
  <sheetFormatPr defaultRowHeight="21.95" customHeight="1"/>
  <cols>
    <col min="1" max="1" width="4.85546875" style="28" customWidth="1"/>
    <col min="2" max="2" width="9.5703125" style="28" customWidth="1"/>
    <col min="3" max="3" width="26.5703125" style="77" customWidth="1"/>
    <col min="4" max="4" width="6.5703125" style="77" customWidth="1"/>
    <col min="5" max="5" width="12.42578125" style="77" customWidth="1"/>
    <col min="6" max="6" width="7.140625" style="77" customWidth="1"/>
    <col min="7" max="7" width="13.140625" style="77" customWidth="1"/>
    <col min="8" max="8" width="6.28515625" style="26" customWidth="1"/>
    <col min="9" max="9" width="11.140625" style="26" customWidth="1"/>
    <col min="10" max="10" width="5.140625" style="28" customWidth="1"/>
    <col min="11" max="11" width="17.140625" style="28" customWidth="1"/>
    <col min="12" max="12" width="16.140625" style="28" hidden="1" customWidth="1"/>
    <col min="13" max="13" width="14.7109375" style="28" hidden="1" customWidth="1"/>
    <col min="14" max="15" width="9.140625" style="28"/>
    <col min="16" max="16" width="1.42578125" style="28" customWidth="1"/>
    <col min="17" max="17" width="1.28515625" style="28" hidden="1" customWidth="1"/>
    <col min="18" max="18" width="9.140625" style="28" hidden="1" customWidth="1"/>
    <col min="19" max="16384" width="9.140625" style="28"/>
  </cols>
  <sheetData>
    <row r="1" spans="3:17" ht="44.25" customHeight="1">
      <c r="C1" s="28"/>
      <c r="D1" s="28"/>
      <c r="E1" s="28"/>
      <c r="F1" s="28"/>
      <c r="G1" s="28"/>
      <c r="H1" s="28"/>
      <c r="I1" s="28"/>
      <c r="N1" s="31"/>
      <c r="O1" s="31"/>
      <c r="P1" s="31"/>
      <c r="Q1" s="31"/>
    </row>
    <row r="2" spans="3:17" ht="33.75" customHeight="1">
      <c r="C2" s="584" t="s">
        <v>177</v>
      </c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219"/>
      <c r="O2" s="219"/>
      <c r="P2" s="219"/>
      <c r="Q2" s="31"/>
    </row>
    <row r="3" spans="3:17" ht="21.95" customHeight="1" thickBot="1">
      <c r="C3" s="585" t="s">
        <v>46</v>
      </c>
      <c r="D3" s="585"/>
      <c r="E3" s="585"/>
      <c r="F3" s="585"/>
      <c r="G3" s="585"/>
      <c r="H3" s="585"/>
      <c r="I3" s="30"/>
      <c r="J3" s="606" t="s">
        <v>42</v>
      </c>
      <c r="K3" s="606"/>
      <c r="L3" s="586" t="s">
        <v>42</v>
      </c>
      <c r="M3" s="586"/>
      <c r="P3" s="41"/>
    </row>
    <row r="4" spans="3:17" ht="21.95" customHeight="1" thickTop="1">
      <c r="C4" s="602"/>
      <c r="D4" s="604"/>
      <c r="E4" s="604"/>
      <c r="F4" s="604"/>
      <c r="G4" s="604"/>
      <c r="H4" s="605"/>
      <c r="I4" s="605"/>
      <c r="J4" s="605"/>
      <c r="K4" s="605"/>
    </row>
    <row r="5" spans="3:17" ht="21.95" customHeight="1" thickBot="1">
      <c r="C5" s="607"/>
      <c r="D5" s="401"/>
      <c r="E5" s="401"/>
      <c r="F5" s="401"/>
      <c r="G5" s="401"/>
      <c r="H5" s="152"/>
      <c r="I5" s="152"/>
      <c r="J5" s="152"/>
      <c r="K5" s="152"/>
    </row>
    <row r="6" spans="3:17" ht="21.95" customHeight="1">
      <c r="C6" s="407"/>
      <c r="D6" s="407"/>
      <c r="E6" s="407"/>
      <c r="F6" s="407"/>
      <c r="G6" s="407"/>
      <c r="H6" s="407"/>
      <c r="I6" s="408"/>
      <c r="J6" s="173"/>
      <c r="K6" s="173"/>
    </row>
    <row r="7" spans="3:17" ht="21.95" customHeight="1">
      <c r="C7" s="403"/>
      <c r="D7" s="403"/>
      <c r="E7" s="403"/>
      <c r="F7" s="403"/>
      <c r="G7" s="422"/>
      <c r="H7" s="403"/>
      <c r="I7" s="422"/>
      <c r="J7" s="405"/>
      <c r="K7" s="406"/>
    </row>
    <row r="8" spans="3:17" ht="21.95" customHeight="1" thickBot="1">
      <c r="C8" s="402"/>
      <c r="D8" s="402"/>
      <c r="E8" s="35"/>
      <c r="F8" s="402"/>
      <c r="G8" s="402"/>
      <c r="H8" s="402"/>
      <c r="I8" s="344"/>
      <c r="J8" s="404"/>
      <c r="K8" s="279"/>
    </row>
    <row r="9" spans="3:17" ht="21.95" customHeight="1" thickBot="1">
      <c r="C9" s="53"/>
      <c r="D9" s="53"/>
      <c r="E9" s="54"/>
      <c r="F9" s="53"/>
      <c r="G9" s="54"/>
      <c r="H9" s="53"/>
      <c r="I9" s="54"/>
      <c r="J9" s="409"/>
      <c r="K9" s="410"/>
    </row>
    <row r="10" spans="3:17" ht="33.75" customHeight="1" thickTop="1">
      <c r="C10" s="91"/>
      <c r="D10" s="91"/>
      <c r="E10" s="91"/>
      <c r="F10" s="91"/>
      <c r="G10" s="91"/>
      <c r="H10" s="24"/>
      <c r="I10" s="24"/>
      <c r="J10" s="24"/>
      <c r="K10" s="24"/>
      <c r="L10" s="24"/>
      <c r="M10" s="24"/>
      <c r="O10" s="41"/>
    </row>
    <row r="11" spans="3:17" ht="21.95" customHeight="1">
      <c r="C11" s="92"/>
      <c r="D11" s="92"/>
      <c r="E11" s="92"/>
      <c r="F11" s="92"/>
      <c r="G11" s="92"/>
      <c r="H11" s="92"/>
      <c r="I11" s="400"/>
      <c r="J11" s="226"/>
      <c r="K11" s="400"/>
      <c r="L11" s="92"/>
      <c r="M11" s="92"/>
    </row>
    <row r="16" spans="3:17" ht="21.95" customHeight="1">
      <c r="H16" s="44"/>
    </row>
  </sheetData>
  <mergeCells count="9">
    <mergeCell ref="C2:M2"/>
    <mergeCell ref="C3:H3"/>
    <mergeCell ref="J3:K3"/>
    <mergeCell ref="L3:M3"/>
    <mergeCell ref="C4:C5"/>
    <mergeCell ref="D4:E4"/>
    <mergeCell ref="F4:G4"/>
    <mergeCell ref="H4:I4"/>
    <mergeCell ref="J4:K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1" orientation="landscape" r:id="rId1"/>
  <headerFooter>
    <oddFooter>&amp;C&amp;14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"/>
  <sheetViews>
    <sheetView rightToLeft="1" view="pageBreakPreview" zoomScaleSheetLayoutView="100" workbookViewId="0">
      <selection activeCell="G10" sqref="G10"/>
    </sheetView>
  </sheetViews>
  <sheetFormatPr defaultRowHeight="21.95" customHeight="1"/>
  <cols>
    <col min="1" max="1" width="3.85546875" style="28" customWidth="1"/>
    <col min="2" max="2" width="12.28515625" style="77" customWidth="1"/>
    <col min="3" max="3" width="6.140625" style="77" customWidth="1"/>
    <col min="4" max="4" width="9.5703125" style="77" customWidth="1"/>
    <col min="5" max="5" width="5.42578125" style="26" customWidth="1"/>
    <col min="6" max="6" width="12.7109375" style="26" customWidth="1"/>
    <col min="7" max="7" width="6.140625" style="26" customWidth="1"/>
    <col min="8" max="8" width="13.140625" style="26" customWidth="1"/>
    <col min="9" max="9" width="4.85546875" style="26" customWidth="1"/>
    <col min="10" max="10" width="14.140625" style="26" customWidth="1"/>
    <col min="11" max="11" width="5.28515625" style="26" customWidth="1"/>
    <col min="12" max="12" width="14.28515625" style="26" customWidth="1"/>
    <col min="13" max="13" width="5.7109375" style="26" customWidth="1"/>
    <col min="14" max="14" width="10" style="26" customWidth="1"/>
    <col min="15" max="15" width="6.42578125" style="26" customWidth="1"/>
    <col min="16" max="16" width="16.28515625" style="26" customWidth="1"/>
    <col min="17" max="17" width="14.140625" style="26" hidden="1" customWidth="1"/>
    <col min="18" max="18" width="14" style="28" hidden="1" customWidth="1"/>
    <col min="19" max="19" width="11" style="28" bestFit="1" customWidth="1"/>
    <col min="20" max="20" width="9.140625" style="28"/>
    <col min="21" max="22" width="11.140625" style="28" bestFit="1" customWidth="1"/>
    <col min="23" max="16384" width="9.140625" style="28"/>
  </cols>
  <sheetData>
    <row r="2" spans="1:23" ht="33" customHeight="1">
      <c r="B2" s="584" t="s">
        <v>176</v>
      </c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</row>
    <row r="3" spans="1:23" ht="21.95" customHeight="1" thickBot="1">
      <c r="B3" s="159" t="s">
        <v>201</v>
      </c>
      <c r="C3" s="67"/>
      <c r="D3" s="67"/>
      <c r="E3" s="30"/>
      <c r="F3" s="30"/>
      <c r="G3" s="30"/>
      <c r="H3" s="30"/>
      <c r="I3" s="30"/>
      <c r="J3" s="30"/>
      <c r="K3" s="609"/>
      <c r="L3" s="609"/>
      <c r="M3" s="609"/>
      <c r="N3" s="609"/>
      <c r="O3" s="30"/>
      <c r="P3" s="202" t="s">
        <v>42</v>
      </c>
      <c r="Q3" s="200"/>
    </row>
    <row r="4" spans="1:23" ht="21.95" customHeight="1" thickTop="1">
      <c r="B4" s="587" t="s">
        <v>127</v>
      </c>
      <c r="C4" s="610" t="s">
        <v>128</v>
      </c>
      <c r="D4" s="610"/>
      <c r="E4" s="590" t="s">
        <v>113</v>
      </c>
      <c r="F4" s="590"/>
      <c r="G4" s="590" t="s">
        <v>112</v>
      </c>
      <c r="H4" s="590"/>
      <c r="I4" s="590" t="s">
        <v>114</v>
      </c>
      <c r="J4" s="590"/>
      <c r="K4" s="590" t="s">
        <v>115</v>
      </c>
      <c r="L4" s="590"/>
      <c r="M4" s="590" t="s">
        <v>175</v>
      </c>
      <c r="N4" s="590" t="s">
        <v>175</v>
      </c>
      <c r="O4" s="590" t="s">
        <v>116</v>
      </c>
      <c r="P4" s="590"/>
      <c r="Q4" s="28"/>
    </row>
    <row r="5" spans="1:23" ht="21.95" customHeight="1" thickBot="1">
      <c r="B5" s="608"/>
      <c r="C5" s="376" t="s">
        <v>8</v>
      </c>
      <c r="D5" s="376" t="s">
        <v>9</v>
      </c>
      <c r="E5" s="467" t="s">
        <v>8</v>
      </c>
      <c r="F5" s="369" t="s">
        <v>9</v>
      </c>
      <c r="G5" s="467" t="s">
        <v>8</v>
      </c>
      <c r="H5" s="369" t="s">
        <v>9</v>
      </c>
      <c r="I5" s="467" t="s">
        <v>8</v>
      </c>
      <c r="J5" s="369" t="s">
        <v>9</v>
      </c>
      <c r="K5" s="467" t="s">
        <v>8</v>
      </c>
      <c r="L5" s="467" t="s">
        <v>9</v>
      </c>
      <c r="M5" s="467" t="s">
        <v>8</v>
      </c>
      <c r="N5" s="369" t="s">
        <v>9</v>
      </c>
      <c r="O5" s="467" t="s">
        <v>8</v>
      </c>
      <c r="P5" s="369" t="s">
        <v>9</v>
      </c>
      <c r="Q5" s="28"/>
    </row>
    <row r="6" spans="1:23" s="31" customFormat="1" ht="21.95" customHeight="1" thickTop="1">
      <c r="B6" s="291" t="s">
        <v>94</v>
      </c>
      <c r="C6" s="316">
        <v>3</v>
      </c>
      <c r="D6" s="330">
        <v>397171</v>
      </c>
      <c r="E6" s="72">
        <v>0</v>
      </c>
      <c r="F6" s="72">
        <v>0</v>
      </c>
      <c r="G6" s="72">
        <v>0</v>
      </c>
      <c r="H6" s="72">
        <v>0</v>
      </c>
      <c r="I6" s="72">
        <v>11</v>
      </c>
      <c r="J6" s="72">
        <v>5240199</v>
      </c>
      <c r="K6" s="72">
        <v>6</v>
      </c>
      <c r="L6" s="72">
        <v>2275152</v>
      </c>
      <c r="M6" s="72">
        <v>0</v>
      </c>
      <c r="N6" s="72">
        <v>0</v>
      </c>
      <c r="O6" s="72">
        <v>20</v>
      </c>
      <c r="P6" s="72">
        <v>7912522</v>
      </c>
    </row>
    <row r="7" spans="1:23" s="31" customFormat="1" ht="21.95" customHeight="1">
      <c r="B7" s="79" t="s">
        <v>12</v>
      </c>
      <c r="C7" s="328">
        <v>0</v>
      </c>
      <c r="D7" s="329"/>
      <c r="E7" s="166">
        <v>1</v>
      </c>
      <c r="F7" s="166">
        <v>5957204</v>
      </c>
      <c r="G7" s="166">
        <v>2</v>
      </c>
      <c r="H7" s="166">
        <v>11047560</v>
      </c>
      <c r="I7" s="166">
        <v>8</v>
      </c>
      <c r="J7" s="166">
        <v>24028206</v>
      </c>
      <c r="K7" s="166">
        <v>1</v>
      </c>
      <c r="L7" s="166">
        <v>3302306</v>
      </c>
      <c r="M7" s="166">
        <v>0</v>
      </c>
      <c r="N7" s="166">
        <v>0</v>
      </c>
      <c r="O7" s="166">
        <v>12</v>
      </c>
      <c r="P7" s="166">
        <v>44335276</v>
      </c>
    </row>
    <row r="8" spans="1:23" ht="23.25" customHeight="1">
      <c r="B8" s="78" t="s">
        <v>1</v>
      </c>
      <c r="C8" s="316">
        <v>0</v>
      </c>
      <c r="D8" s="330">
        <v>0</v>
      </c>
      <c r="E8" s="72">
        <v>0</v>
      </c>
      <c r="F8" s="72">
        <v>0</v>
      </c>
      <c r="G8" s="72">
        <v>8</v>
      </c>
      <c r="H8" s="72">
        <v>3646876</v>
      </c>
      <c r="I8" s="72">
        <v>14</v>
      </c>
      <c r="J8" s="72">
        <v>8661414</v>
      </c>
      <c r="K8" s="72">
        <v>2</v>
      </c>
      <c r="L8" s="72">
        <v>703236</v>
      </c>
      <c r="M8" s="72">
        <v>0</v>
      </c>
      <c r="N8" s="72">
        <v>0</v>
      </c>
      <c r="O8" s="72">
        <v>24</v>
      </c>
      <c r="P8" s="72">
        <v>13011526</v>
      </c>
      <c r="Q8" s="34"/>
      <c r="S8" s="33"/>
    </row>
    <row r="9" spans="1:23" ht="23.25" customHeight="1">
      <c r="B9" s="79" t="s">
        <v>77</v>
      </c>
      <c r="C9" s="328">
        <v>0</v>
      </c>
      <c r="D9" s="329">
        <v>0</v>
      </c>
      <c r="E9" s="166">
        <v>0</v>
      </c>
      <c r="F9" s="166">
        <v>0</v>
      </c>
      <c r="G9" s="166">
        <v>0</v>
      </c>
      <c r="H9" s="166">
        <v>0</v>
      </c>
      <c r="I9" s="166">
        <v>1</v>
      </c>
      <c r="J9" s="166">
        <v>743461</v>
      </c>
      <c r="K9" s="166">
        <v>11</v>
      </c>
      <c r="L9" s="166">
        <v>77475690</v>
      </c>
      <c r="M9" s="166">
        <v>0</v>
      </c>
      <c r="N9" s="166">
        <v>0</v>
      </c>
      <c r="O9" s="166">
        <v>12</v>
      </c>
      <c r="P9" s="166">
        <v>78219151</v>
      </c>
      <c r="Q9" s="34"/>
      <c r="S9" s="33"/>
    </row>
    <row r="10" spans="1:23" s="31" customFormat="1" ht="22.5" customHeight="1">
      <c r="A10" s="28"/>
      <c r="B10" s="78" t="s">
        <v>2</v>
      </c>
      <c r="C10" s="316">
        <v>0</v>
      </c>
      <c r="D10" s="72">
        <v>0</v>
      </c>
      <c r="E10" s="72">
        <v>3</v>
      </c>
      <c r="F10" s="72">
        <v>3000307</v>
      </c>
      <c r="G10" s="72">
        <v>3</v>
      </c>
      <c r="H10" s="72">
        <v>6116792</v>
      </c>
      <c r="I10" s="72">
        <v>74</v>
      </c>
      <c r="J10" s="72">
        <v>166032731</v>
      </c>
      <c r="K10" s="72">
        <v>9</v>
      </c>
      <c r="L10" s="72">
        <v>3741398</v>
      </c>
      <c r="M10" s="72">
        <v>1</v>
      </c>
      <c r="N10" s="72">
        <v>825347</v>
      </c>
      <c r="O10" s="72">
        <v>90</v>
      </c>
      <c r="P10" s="72">
        <v>179716575</v>
      </c>
      <c r="Q10" s="36"/>
      <c r="U10" s="172"/>
    </row>
    <row r="11" spans="1:23" s="37" customFormat="1" ht="20.25" customHeight="1">
      <c r="A11" s="28"/>
      <c r="B11" s="79" t="s">
        <v>3</v>
      </c>
      <c r="C11" s="328">
        <v>0</v>
      </c>
      <c r="D11" s="166">
        <v>0</v>
      </c>
      <c r="E11" s="166">
        <v>2</v>
      </c>
      <c r="F11" s="166">
        <v>1008253</v>
      </c>
      <c r="G11" s="166">
        <v>0</v>
      </c>
      <c r="H11" s="166">
        <v>0</v>
      </c>
      <c r="I11" s="166">
        <v>2</v>
      </c>
      <c r="J11" s="166">
        <v>2317394</v>
      </c>
      <c r="K11" s="166">
        <v>2</v>
      </c>
      <c r="L11" s="166">
        <v>2408416</v>
      </c>
      <c r="M11" s="166">
        <v>0</v>
      </c>
      <c r="N11" s="166">
        <v>0</v>
      </c>
      <c r="O11" s="166">
        <v>6</v>
      </c>
      <c r="P11" s="166">
        <v>5734063</v>
      </c>
      <c r="Q11" s="36"/>
      <c r="R11" s="31"/>
      <c r="S11" s="172"/>
      <c r="T11" s="31"/>
      <c r="U11" s="31"/>
      <c r="V11" s="31"/>
      <c r="W11" s="31"/>
    </row>
    <row r="12" spans="1:23" s="37" customFormat="1" ht="20.25" customHeight="1">
      <c r="A12" s="28"/>
      <c r="B12" s="78" t="s">
        <v>78</v>
      </c>
      <c r="C12" s="316">
        <v>0</v>
      </c>
      <c r="D12" s="330">
        <v>0</v>
      </c>
      <c r="E12" s="72">
        <v>0</v>
      </c>
      <c r="F12" s="72">
        <v>0</v>
      </c>
      <c r="G12" s="72">
        <v>0</v>
      </c>
      <c r="H12" s="72">
        <v>0</v>
      </c>
      <c r="I12" s="72">
        <v>10</v>
      </c>
      <c r="J12" s="72">
        <v>11182771</v>
      </c>
      <c r="K12" s="72">
        <v>4</v>
      </c>
      <c r="L12" s="72">
        <v>583994</v>
      </c>
      <c r="M12" s="72">
        <v>0</v>
      </c>
      <c r="N12" s="72">
        <v>0</v>
      </c>
      <c r="O12" s="72">
        <v>14</v>
      </c>
      <c r="P12" s="72">
        <v>11766765</v>
      </c>
      <c r="Q12" s="36"/>
      <c r="R12" s="31"/>
      <c r="S12" s="172"/>
      <c r="T12" s="31"/>
      <c r="U12" s="31"/>
      <c r="V12" s="172"/>
      <c r="W12" s="31"/>
    </row>
    <row r="13" spans="1:23" s="31" customFormat="1" ht="16.5" customHeight="1">
      <c r="A13" s="28"/>
      <c r="B13" s="79" t="s">
        <v>4</v>
      </c>
      <c r="C13" s="328">
        <v>0</v>
      </c>
      <c r="D13" s="329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8</v>
      </c>
      <c r="J13" s="166">
        <v>8836079</v>
      </c>
      <c r="K13" s="166">
        <v>0</v>
      </c>
      <c r="L13" s="166">
        <v>0</v>
      </c>
      <c r="M13" s="166">
        <v>0</v>
      </c>
      <c r="N13" s="166">
        <v>0</v>
      </c>
      <c r="O13" s="166">
        <v>8</v>
      </c>
      <c r="P13" s="166">
        <v>8836079</v>
      </c>
      <c r="Q13" s="36"/>
      <c r="V13" s="172"/>
    </row>
    <row r="14" spans="1:23" s="37" customFormat="1" ht="21.75" customHeight="1">
      <c r="A14" s="31"/>
      <c r="B14" s="78" t="s">
        <v>68</v>
      </c>
      <c r="C14" s="316">
        <v>0</v>
      </c>
      <c r="D14" s="330">
        <v>0</v>
      </c>
      <c r="E14" s="72">
        <v>1</v>
      </c>
      <c r="F14" s="72">
        <v>389900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1</v>
      </c>
      <c r="P14" s="72">
        <v>389900</v>
      </c>
      <c r="Q14" s="245"/>
      <c r="R14" s="31"/>
    </row>
    <row r="15" spans="1:23" s="31" customFormat="1" ht="21.75" customHeight="1">
      <c r="B15" s="79" t="s">
        <v>69</v>
      </c>
      <c r="C15" s="328">
        <v>0</v>
      </c>
      <c r="D15" s="329">
        <v>0</v>
      </c>
      <c r="E15" s="166">
        <v>0</v>
      </c>
      <c r="F15" s="166">
        <v>0</v>
      </c>
      <c r="G15" s="166">
        <v>1</v>
      </c>
      <c r="H15" s="166">
        <v>268342</v>
      </c>
      <c r="I15" s="166">
        <v>3</v>
      </c>
      <c r="J15" s="166">
        <v>3301010</v>
      </c>
      <c r="K15" s="166">
        <v>10</v>
      </c>
      <c r="L15" s="166">
        <v>2774036</v>
      </c>
      <c r="M15" s="166">
        <v>0</v>
      </c>
      <c r="N15" s="166">
        <v>0</v>
      </c>
      <c r="O15" s="166">
        <v>14</v>
      </c>
      <c r="P15" s="166">
        <v>6343388</v>
      </c>
      <c r="Q15" s="36"/>
    </row>
    <row r="16" spans="1:23" s="31" customFormat="1" ht="21.75" customHeight="1">
      <c r="B16" s="78" t="s">
        <v>5</v>
      </c>
      <c r="C16" s="316">
        <v>0</v>
      </c>
      <c r="D16" s="330">
        <v>0</v>
      </c>
      <c r="E16" s="72">
        <v>0</v>
      </c>
      <c r="F16" s="72">
        <v>0</v>
      </c>
      <c r="G16" s="72">
        <v>0</v>
      </c>
      <c r="H16" s="72">
        <v>0</v>
      </c>
      <c r="I16" s="72">
        <v>6</v>
      </c>
      <c r="J16" s="72">
        <v>7033343</v>
      </c>
      <c r="K16" s="72">
        <v>0</v>
      </c>
      <c r="L16" s="72">
        <v>0</v>
      </c>
      <c r="M16" s="72">
        <v>0</v>
      </c>
      <c r="N16" s="72">
        <v>0</v>
      </c>
      <c r="O16" s="72">
        <v>6</v>
      </c>
      <c r="P16" s="72">
        <v>7033343</v>
      </c>
      <c r="Q16" s="36"/>
    </row>
    <row r="17" spans="1:19" s="37" customFormat="1" ht="21.75" customHeight="1" thickBot="1">
      <c r="A17" s="31"/>
      <c r="B17" s="538" t="s">
        <v>6</v>
      </c>
      <c r="C17" s="551">
        <v>0</v>
      </c>
      <c r="D17" s="552">
        <v>0</v>
      </c>
      <c r="E17" s="553">
        <v>0</v>
      </c>
      <c r="F17" s="553">
        <v>0</v>
      </c>
      <c r="G17" s="553">
        <v>2</v>
      </c>
      <c r="H17" s="553">
        <v>2424941</v>
      </c>
      <c r="I17" s="553">
        <v>4</v>
      </c>
      <c r="J17" s="553">
        <v>20904743</v>
      </c>
      <c r="K17" s="553">
        <v>3</v>
      </c>
      <c r="L17" s="553">
        <v>7283776</v>
      </c>
      <c r="M17" s="553">
        <v>0</v>
      </c>
      <c r="N17" s="553">
        <v>0</v>
      </c>
      <c r="O17" s="553">
        <v>9</v>
      </c>
      <c r="P17" s="553">
        <v>30613460</v>
      </c>
      <c r="Q17" s="36"/>
      <c r="R17" s="31"/>
      <c r="S17" s="31"/>
    </row>
    <row r="18" spans="1:19" s="31" customFormat="1" ht="16.5" customHeight="1" thickBot="1">
      <c r="B18" s="536" t="s">
        <v>0</v>
      </c>
      <c r="C18" s="353">
        <f t="shared" ref="C18:P18" si="0">SUM(C6:C17)</f>
        <v>3</v>
      </c>
      <c r="D18" s="554">
        <f t="shared" si="0"/>
        <v>397171</v>
      </c>
      <c r="E18" s="554">
        <f t="shared" si="0"/>
        <v>7</v>
      </c>
      <c r="F18" s="554">
        <f t="shared" si="0"/>
        <v>10355664</v>
      </c>
      <c r="G18" s="554">
        <f t="shared" si="0"/>
        <v>16</v>
      </c>
      <c r="H18" s="554">
        <f t="shared" si="0"/>
        <v>23504511</v>
      </c>
      <c r="I18" s="554">
        <f t="shared" si="0"/>
        <v>141</v>
      </c>
      <c r="J18" s="554">
        <f t="shared" si="0"/>
        <v>258281351</v>
      </c>
      <c r="K18" s="554">
        <f t="shared" si="0"/>
        <v>48</v>
      </c>
      <c r="L18" s="554">
        <f t="shared" si="0"/>
        <v>100548004</v>
      </c>
      <c r="M18" s="554">
        <f t="shared" si="0"/>
        <v>1</v>
      </c>
      <c r="N18" s="554">
        <f t="shared" si="0"/>
        <v>825347</v>
      </c>
      <c r="O18" s="554">
        <f t="shared" si="0"/>
        <v>216</v>
      </c>
      <c r="P18" s="554">
        <f t="shared" si="0"/>
        <v>393912048</v>
      </c>
      <c r="Q18" s="36"/>
    </row>
    <row r="19" spans="1:19" ht="21.95" customHeight="1" thickTop="1">
      <c r="B19" s="91"/>
      <c r="C19" s="91"/>
      <c r="D19" s="91"/>
      <c r="E19" s="24"/>
      <c r="F19" s="25" t="s">
        <v>31</v>
      </c>
      <c r="G19" s="25"/>
      <c r="H19" s="25"/>
      <c r="I19" s="24"/>
      <c r="J19" s="25"/>
      <c r="K19" s="24"/>
      <c r="L19" s="24"/>
      <c r="M19" s="24"/>
      <c r="N19" s="25"/>
      <c r="O19" s="25"/>
      <c r="P19" s="25"/>
      <c r="Q19" s="173"/>
    </row>
    <row r="20" spans="1:19" ht="21.95" customHeight="1">
      <c r="B20" s="91"/>
      <c r="C20" s="91"/>
      <c r="D20" s="91"/>
      <c r="E20" s="24"/>
      <c r="F20" s="24"/>
      <c r="G20" s="24"/>
      <c r="H20" s="24"/>
      <c r="I20" s="24"/>
      <c r="J20" s="225"/>
      <c r="K20" s="24"/>
      <c r="L20" s="24"/>
      <c r="M20" s="24"/>
      <c r="N20" s="24"/>
      <c r="O20" s="24"/>
      <c r="P20" s="24"/>
      <c r="Q20" s="45"/>
      <c r="R20" s="33"/>
    </row>
    <row r="21" spans="1:19" ht="21.95" customHeight="1">
      <c r="J21" s="38"/>
      <c r="P21" s="44"/>
    </row>
    <row r="28" spans="1:19" ht="21.95" customHeight="1">
      <c r="Q28" s="39"/>
    </row>
  </sheetData>
  <mergeCells count="10">
    <mergeCell ref="B2:Q2"/>
    <mergeCell ref="O4:P4"/>
    <mergeCell ref="B4:B5"/>
    <mergeCell ref="E4:F4"/>
    <mergeCell ref="G4:H4"/>
    <mergeCell ref="I4:J4"/>
    <mergeCell ref="K3:N3"/>
    <mergeCell ref="C4:D4"/>
    <mergeCell ref="K4:L4"/>
    <mergeCell ref="M4:N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9" orientation="landscape" r:id="rId1"/>
  <headerFooter>
    <oddFooter>&amp;C&amp;14 8</oddFooter>
  </headerFooter>
  <colBreaks count="1" manualBreakCount="1">
    <brk id="16" max="2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rightToLeft="1" view="pageBreakPreview" topLeftCell="B1" zoomScale="87" zoomScaleSheetLayoutView="87" workbookViewId="0">
      <selection activeCell="B2" sqref="B2"/>
    </sheetView>
  </sheetViews>
  <sheetFormatPr defaultRowHeight="21.95" customHeight="1"/>
  <cols>
    <col min="1" max="1" width="4.85546875" style="28" hidden="1" customWidth="1"/>
    <col min="2" max="2" width="32.42578125" style="80" customWidth="1"/>
    <col min="3" max="3" width="6.28515625" style="80" customWidth="1"/>
    <col min="4" max="4" width="11" style="80" customWidth="1"/>
    <col min="5" max="5" width="5.42578125" style="28" customWidth="1"/>
    <col min="6" max="6" width="14.42578125" style="28" customWidth="1"/>
    <col min="7" max="7" width="6" style="28" customWidth="1"/>
    <col min="8" max="8" width="14.5703125" style="28" customWidth="1"/>
    <col min="9" max="9" width="6.85546875" style="42" customWidth="1"/>
    <col min="10" max="10" width="16.140625" style="28" customWidth="1"/>
    <col min="11" max="11" width="5.7109375" customWidth="1"/>
    <col min="12" max="12" width="16.5703125" customWidth="1"/>
    <col min="13" max="13" width="6.28515625" customWidth="1"/>
    <col min="14" max="14" width="10.7109375" customWidth="1"/>
    <col min="15" max="15" width="6.5703125" customWidth="1"/>
    <col min="16" max="16" width="16.42578125" customWidth="1"/>
    <col min="17" max="17" width="17.42578125" hidden="1" customWidth="1"/>
    <col min="18" max="18" width="20.85546875" style="28" customWidth="1"/>
    <col min="19" max="21" width="9.140625" style="28"/>
    <col min="22" max="22" width="12.42578125" style="28" bestFit="1" customWidth="1"/>
    <col min="23" max="23" width="11.28515625" style="28" bestFit="1" customWidth="1"/>
    <col min="24" max="16384" width="9.140625" style="28"/>
  </cols>
  <sheetData>
    <row r="1" spans="1:23" ht="33" customHeight="1">
      <c r="B1" s="584" t="s">
        <v>189</v>
      </c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</row>
    <row r="2" spans="1:23" ht="21.95" customHeight="1" thickBot="1">
      <c r="B2" s="202" t="s">
        <v>46</v>
      </c>
      <c r="C2" s="249"/>
      <c r="D2" s="249"/>
      <c r="E2" s="29"/>
      <c r="F2" s="29"/>
      <c r="G2" s="29"/>
      <c r="H2" s="230"/>
      <c r="I2" s="232"/>
      <c r="J2" s="233"/>
      <c r="K2" s="231"/>
      <c r="L2" s="231"/>
      <c r="M2" s="439"/>
      <c r="N2" s="439"/>
      <c r="O2" s="247"/>
      <c r="P2" s="231"/>
      <c r="Q2" s="190" t="s">
        <v>44</v>
      </c>
    </row>
    <row r="3" spans="1:23" ht="21.95" customHeight="1" thickTop="1">
      <c r="B3" s="614" t="s">
        <v>13</v>
      </c>
      <c r="C3" s="611" t="s">
        <v>128</v>
      </c>
      <c r="D3" s="611"/>
      <c r="E3" s="613" t="s">
        <v>28</v>
      </c>
      <c r="F3" s="613"/>
      <c r="G3" s="613" t="s">
        <v>29</v>
      </c>
      <c r="H3" s="613"/>
      <c r="I3" s="613" t="s">
        <v>30</v>
      </c>
      <c r="J3" s="613"/>
      <c r="K3" s="613" t="s">
        <v>32</v>
      </c>
      <c r="L3" s="613"/>
      <c r="M3" s="611" t="s">
        <v>175</v>
      </c>
      <c r="N3" s="611"/>
      <c r="O3" s="611" t="s">
        <v>0</v>
      </c>
      <c r="P3" s="611"/>
      <c r="Q3" s="611"/>
    </row>
    <row r="4" spans="1:23" ht="21.95" customHeight="1" thickBot="1">
      <c r="B4" s="615"/>
      <c r="C4" s="486" t="s">
        <v>8</v>
      </c>
      <c r="D4" s="486" t="s">
        <v>9</v>
      </c>
      <c r="E4" s="487" t="s">
        <v>8</v>
      </c>
      <c r="F4" s="487" t="s">
        <v>9</v>
      </c>
      <c r="G4" s="487" t="s">
        <v>8</v>
      </c>
      <c r="H4" s="488" t="s">
        <v>9</v>
      </c>
      <c r="I4" s="487" t="s">
        <v>8</v>
      </c>
      <c r="J4" s="487" t="s">
        <v>9</v>
      </c>
      <c r="K4" s="487" t="s">
        <v>8</v>
      </c>
      <c r="L4" s="489" t="s">
        <v>9</v>
      </c>
      <c r="M4" s="489" t="s">
        <v>8</v>
      </c>
      <c r="N4" s="489" t="s">
        <v>9</v>
      </c>
      <c r="O4" s="489" t="s">
        <v>8</v>
      </c>
      <c r="P4" s="489" t="s">
        <v>9</v>
      </c>
      <c r="Q4" s="234" t="s">
        <v>9</v>
      </c>
    </row>
    <row r="5" spans="1:23" ht="27.75" customHeight="1" thickTop="1">
      <c r="B5" s="389" t="s">
        <v>80</v>
      </c>
      <c r="C5" s="237">
        <v>0</v>
      </c>
      <c r="D5" s="391">
        <v>0</v>
      </c>
      <c r="E5" s="391">
        <v>2</v>
      </c>
      <c r="F5" s="390">
        <v>2667000</v>
      </c>
      <c r="G5" s="390">
        <v>0</v>
      </c>
      <c r="H5" s="390">
        <v>0</v>
      </c>
      <c r="I5" s="390">
        <v>0</v>
      </c>
      <c r="J5" s="391">
        <v>0</v>
      </c>
      <c r="K5" s="390">
        <v>0</v>
      </c>
      <c r="L5" s="390">
        <v>0</v>
      </c>
      <c r="M5" s="390">
        <v>0</v>
      </c>
      <c r="N5" s="390">
        <v>0</v>
      </c>
      <c r="O5" s="390">
        <v>2</v>
      </c>
      <c r="P5" s="390">
        <v>2667000</v>
      </c>
      <c r="Q5" s="236">
        <f>F5+H5+J5+L5</f>
        <v>2667000</v>
      </c>
    </row>
    <row r="6" spans="1:23" ht="21.75" customHeight="1">
      <c r="B6" s="386" t="s">
        <v>36</v>
      </c>
      <c r="C6" s="235">
        <v>0</v>
      </c>
      <c r="D6" s="388">
        <v>0</v>
      </c>
      <c r="E6" s="388">
        <v>1</v>
      </c>
      <c r="F6" s="388">
        <v>333307</v>
      </c>
      <c r="G6" s="388">
        <v>1</v>
      </c>
      <c r="H6" s="388">
        <v>84509</v>
      </c>
      <c r="I6" s="387">
        <v>0</v>
      </c>
      <c r="J6" s="388">
        <v>0</v>
      </c>
      <c r="K6" s="388">
        <v>8</v>
      </c>
      <c r="L6" s="388">
        <v>1441879</v>
      </c>
      <c r="M6" s="388">
        <v>0</v>
      </c>
      <c r="N6" s="388">
        <v>0</v>
      </c>
      <c r="O6" s="388">
        <v>10</v>
      </c>
      <c r="P6" s="388">
        <v>1859695</v>
      </c>
      <c r="Q6" s="237">
        <v>23719471</v>
      </c>
    </row>
    <row r="7" spans="1:23" s="164" customFormat="1" ht="21.75" customHeight="1">
      <c r="A7" s="31"/>
      <c r="B7" s="389" t="s">
        <v>18</v>
      </c>
      <c r="C7" s="237">
        <v>0</v>
      </c>
      <c r="D7" s="390">
        <v>0</v>
      </c>
      <c r="E7" s="390">
        <v>3</v>
      </c>
      <c r="F7" s="390">
        <v>1398153</v>
      </c>
      <c r="G7" s="390">
        <v>0</v>
      </c>
      <c r="H7" s="390">
        <v>0</v>
      </c>
      <c r="I7" s="391">
        <v>0</v>
      </c>
      <c r="J7" s="390">
        <v>0</v>
      </c>
      <c r="K7" s="390">
        <v>0</v>
      </c>
      <c r="L7" s="390">
        <v>0</v>
      </c>
      <c r="M7" s="390">
        <v>0</v>
      </c>
      <c r="N7" s="390">
        <v>0</v>
      </c>
      <c r="O7" s="390">
        <v>3</v>
      </c>
      <c r="P7" s="390">
        <v>1398153</v>
      </c>
      <c r="Q7" s="236">
        <v>79000</v>
      </c>
      <c r="R7" s="28"/>
      <c r="S7" s="28"/>
      <c r="T7" s="28"/>
      <c r="U7" s="28"/>
      <c r="V7" s="28"/>
      <c r="W7" s="28"/>
    </row>
    <row r="8" spans="1:23" s="40" customFormat="1" ht="16.5" customHeight="1">
      <c r="A8" s="31"/>
      <c r="B8" s="386" t="s">
        <v>19</v>
      </c>
      <c r="C8" s="235">
        <v>0</v>
      </c>
      <c r="D8" s="387">
        <v>0</v>
      </c>
      <c r="E8" s="387">
        <v>0</v>
      </c>
      <c r="F8" s="388">
        <v>0</v>
      </c>
      <c r="G8" s="388">
        <v>0</v>
      </c>
      <c r="H8" s="388">
        <v>0</v>
      </c>
      <c r="I8" s="388">
        <v>0</v>
      </c>
      <c r="J8" s="387">
        <v>0</v>
      </c>
      <c r="K8" s="388">
        <v>0</v>
      </c>
      <c r="L8" s="388">
        <v>0</v>
      </c>
      <c r="M8" s="388">
        <v>1</v>
      </c>
      <c r="N8" s="388">
        <v>825347</v>
      </c>
      <c r="O8" s="388">
        <v>1</v>
      </c>
      <c r="P8" s="388">
        <v>825347</v>
      </c>
      <c r="Q8" s="237">
        <v>84346000</v>
      </c>
      <c r="R8" s="28"/>
      <c r="S8" s="28"/>
      <c r="T8" s="28"/>
      <c r="U8" s="28"/>
      <c r="V8" s="28"/>
      <c r="W8" s="28"/>
    </row>
    <row r="9" spans="1:23" s="164" customFormat="1" ht="16.5" customHeight="1">
      <c r="A9" s="31"/>
      <c r="B9" s="389" t="s">
        <v>50</v>
      </c>
      <c r="C9" s="237">
        <v>0</v>
      </c>
      <c r="D9" s="390">
        <v>0</v>
      </c>
      <c r="E9" s="390">
        <v>0</v>
      </c>
      <c r="F9" s="390">
        <v>0</v>
      </c>
      <c r="G9" s="390">
        <v>0</v>
      </c>
      <c r="H9" s="390">
        <v>0</v>
      </c>
      <c r="I9" s="391">
        <v>2</v>
      </c>
      <c r="J9" s="390">
        <v>1653609</v>
      </c>
      <c r="K9" s="390">
        <v>8</v>
      </c>
      <c r="L9" s="390">
        <v>1681235</v>
      </c>
      <c r="M9" s="390">
        <v>0</v>
      </c>
      <c r="N9" s="390">
        <v>0</v>
      </c>
      <c r="O9" s="390">
        <v>10</v>
      </c>
      <c r="P9" s="390">
        <v>3334844</v>
      </c>
      <c r="Q9" s="237"/>
      <c r="R9" s="28"/>
      <c r="S9" s="28"/>
      <c r="T9" s="28"/>
      <c r="U9" s="28"/>
      <c r="V9" s="28"/>
      <c r="W9" s="28"/>
    </row>
    <row r="10" spans="1:23" s="164" customFormat="1" ht="16.5" customHeight="1">
      <c r="A10" s="31"/>
      <c r="B10" s="386" t="s">
        <v>21</v>
      </c>
      <c r="C10" s="235">
        <v>0</v>
      </c>
      <c r="D10" s="387">
        <v>0</v>
      </c>
      <c r="E10" s="387">
        <v>0</v>
      </c>
      <c r="F10" s="388">
        <v>0</v>
      </c>
      <c r="G10" s="388">
        <v>0</v>
      </c>
      <c r="H10" s="388">
        <v>0</v>
      </c>
      <c r="I10" s="388">
        <v>18</v>
      </c>
      <c r="J10" s="387">
        <v>12929669</v>
      </c>
      <c r="K10" s="388">
        <v>1</v>
      </c>
      <c r="L10" s="388">
        <v>61899</v>
      </c>
      <c r="M10" s="388">
        <v>0</v>
      </c>
      <c r="N10" s="388">
        <v>0</v>
      </c>
      <c r="O10" s="388">
        <v>19</v>
      </c>
      <c r="P10" s="388">
        <v>12991568</v>
      </c>
      <c r="Q10" s="237"/>
      <c r="R10" s="28"/>
      <c r="S10" s="28"/>
      <c r="T10" s="28"/>
      <c r="U10" s="28"/>
      <c r="V10" s="28"/>
      <c r="W10" s="28"/>
    </row>
    <row r="11" spans="1:23" s="164" customFormat="1" ht="16.5" customHeight="1">
      <c r="A11" s="37"/>
      <c r="B11" s="389" t="s">
        <v>147</v>
      </c>
      <c r="C11" s="237">
        <v>0</v>
      </c>
      <c r="D11" s="390">
        <v>0</v>
      </c>
      <c r="E11" s="390">
        <v>0</v>
      </c>
      <c r="F11" s="390">
        <v>0</v>
      </c>
      <c r="G11" s="390">
        <v>0</v>
      </c>
      <c r="H11" s="390">
        <v>0</v>
      </c>
      <c r="I11" s="391">
        <v>0</v>
      </c>
      <c r="J11" s="390">
        <v>0</v>
      </c>
      <c r="K11" s="390">
        <v>1</v>
      </c>
      <c r="L11" s="390">
        <v>1472459</v>
      </c>
      <c r="M11" s="390">
        <v>0</v>
      </c>
      <c r="N11" s="390">
        <v>0</v>
      </c>
      <c r="O11" s="390">
        <v>1</v>
      </c>
      <c r="P11" s="390">
        <v>1472459</v>
      </c>
      <c r="Q11" s="237"/>
      <c r="R11" s="37"/>
      <c r="S11" s="37"/>
      <c r="T11" s="37"/>
      <c r="U11" s="37"/>
      <c r="V11" s="37"/>
      <c r="W11" s="37"/>
    </row>
    <row r="12" spans="1:23" s="165" customFormat="1" ht="16.5" customHeight="1">
      <c r="A12" s="31"/>
      <c r="B12" s="386" t="s">
        <v>126</v>
      </c>
      <c r="C12" s="235">
        <v>0</v>
      </c>
      <c r="D12" s="388">
        <v>0</v>
      </c>
      <c r="E12" s="388">
        <v>0</v>
      </c>
      <c r="F12" s="388">
        <v>0</v>
      </c>
      <c r="G12" s="388">
        <v>0</v>
      </c>
      <c r="H12" s="388">
        <v>0</v>
      </c>
      <c r="I12" s="387">
        <v>0</v>
      </c>
      <c r="J12" s="388">
        <v>0</v>
      </c>
      <c r="K12" s="388">
        <v>1</v>
      </c>
      <c r="L12" s="388">
        <v>487000</v>
      </c>
      <c r="M12" s="388">
        <v>0</v>
      </c>
      <c r="N12" s="388">
        <v>0</v>
      </c>
      <c r="O12" s="388">
        <v>1</v>
      </c>
      <c r="P12" s="388">
        <v>487000</v>
      </c>
      <c r="Q12" s="239">
        <v>377316</v>
      </c>
      <c r="R12" s="31"/>
      <c r="S12" s="31"/>
      <c r="T12" s="31"/>
      <c r="U12" s="31"/>
      <c r="V12" s="31"/>
      <c r="W12" s="31"/>
    </row>
    <row r="13" spans="1:23" s="164" customFormat="1" ht="18.75" customHeight="1">
      <c r="A13" s="37"/>
      <c r="B13" s="389" t="s">
        <v>22</v>
      </c>
      <c r="C13" s="237">
        <v>0</v>
      </c>
      <c r="D13" s="391">
        <v>0</v>
      </c>
      <c r="E13" s="391">
        <v>0</v>
      </c>
      <c r="F13" s="390">
        <v>0</v>
      </c>
      <c r="G13" s="390">
        <v>10</v>
      </c>
      <c r="H13" s="390">
        <v>9307993</v>
      </c>
      <c r="I13" s="390">
        <v>0</v>
      </c>
      <c r="J13" s="391">
        <v>0</v>
      </c>
      <c r="K13" s="390">
        <v>0</v>
      </c>
      <c r="L13" s="390">
        <v>0</v>
      </c>
      <c r="M13" s="390">
        <v>0</v>
      </c>
      <c r="N13" s="390">
        <v>0</v>
      </c>
      <c r="O13" s="390">
        <v>10</v>
      </c>
      <c r="P13" s="390">
        <v>9307993</v>
      </c>
      <c r="Q13" s="238"/>
      <c r="R13" s="37"/>
      <c r="S13" s="37"/>
      <c r="T13" s="37"/>
      <c r="U13" s="37"/>
      <c r="V13" s="37"/>
      <c r="W13" s="37"/>
    </row>
    <row r="14" spans="1:23" s="165" customFormat="1" ht="18" customHeight="1">
      <c r="A14" s="31"/>
      <c r="B14" s="386" t="s">
        <v>148</v>
      </c>
      <c r="C14" s="235">
        <v>0</v>
      </c>
      <c r="D14" s="388">
        <v>0</v>
      </c>
      <c r="E14" s="388">
        <v>0</v>
      </c>
      <c r="F14" s="388">
        <v>0</v>
      </c>
      <c r="G14" s="388">
        <v>0</v>
      </c>
      <c r="H14" s="388">
        <v>0</v>
      </c>
      <c r="I14" s="387">
        <v>0</v>
      </c>
      <c r="J14" s="388">
        <v>0</v>
      </c>
      <c r="K14" s="388">
        <v>1</v>
      </c>
      <c r="L14" s="388">
        <v>695118</v>
      </c>
      <c r="M14" s="388">
        <v>0</v>
      </c>
      <c r="N14" s="388">
        <v>0</v>
      </c>
      <c r="O14" s="388">
        <v>1</v>
      </c>
      <c r="P14" s="388">
        <v>695118</v>
      </c>
      <c r="Q14" s="235">
        <v>8683672</v>
      </c>
      <c r="R14" s="31"/>
      <c r="S14" s="31"/>
      <c r="T14" s="31"/>
      <c r="U14" s="31"/>
      <c r="V14" s="31"/>
      <c r="W14" s="31"/>
    </row>
    <row r="15" spans="1:23" s="165" customFormat="1" ht="16.5" customHeight="1">
      <c r="A15" s="31"/>
      <c r="B15" s="389" t="s">
        <v>24</v>
      </c>
      <c r="C15" s="237">
        <v>0</v>
      </c>
      <c r="D15" s="390">
        <v>0</v>
      </c>
      <c r="E15" s="391">
        <v>1</v>
      </c>
      <c r="F15" s="390">
        <v>5957204</v>
      </c>
      <c r="G15" s="390">
        <v>5</v>
      </c>
      <c r="H15" s="390">
        <v>14112009</v>
      </c>
      <c r="I15" s="390">
        <v>121</v>
      </c>
      <c r="J15" s="390">
        <v>243698073</v>
      </c>
      <c r="K15" s="390">
        <v>22</v>
      </c>
      <c r="L15" s="390">
        <v>91478294</v>
      </c>
      <c r="M15" s="390">
        <v>0</v>
      </c>
      <c r="N15" s="390">
        <v>0</v>
      </c>
      <c r="O15" s="390">
        <v>149</v>
      </c>
      <c r="P15" s="390">
        <v>355245580</v>
      </c>
      <c r="Q15" s="238"/>
      <c r="R15" s="28"/>
      <c r="S15" s="28"/>
      <c r="T15" s="28"/>
      <c r="U15" s="28"/>
      <c r="V15" s="28"/>
      <c r="W15" s="28"/>
    </row>
    <row r="16" spans="1:23" s="164" customFormat="1" ht="16.5" customHeight="1">
      <c r="A16" s="31"/>
      <c r="B16" s="386" t="s">
        <v>149</v>
      </c>
      <c r="C16" s="235">
        <v>0</v>
      </c>
      <c r="D16" s="387">
        <v>0</v>
      </c>
      <c r="E16" s="387">
        <v>0</v>
      </c>
      <c r="F16" s="388">
        <v>0</v>
      </c>
      <c r="G16" s="388">
        <v>0</v>
      </c>
      <c r="H16" s="388">
        <v>0</v>
      </c>
      <c r="I16" s="388">
        <v>0</v>
      </c>
      <c r="J16" s="387">
        <v>0</v>
      </c>
      <c r="K16" s="388">
        <v>1</v>
      </c>
      <c r="L16" s="388">
        <v>1018924</v>
      </c>
      <c r="M16" s="388">
        <v>0</v>
      </c>
      <c r="N16" s="388">
        <v>0</v>
      </c>
      <c r="O16" s="388">
        <v>1</v>
      </c>
      <c r="P16" s="388">
        <v>1018924</v>
      </c>
      <c r="Q16" s="238">
        <v>1806644</v>
      </c>
      <c r="R16" s="28"/>
      <c r="S16" s="28"/>
      <c r="T16" s="28"/>
      <c r="U16" s="28"/>
      <c r="V16" s="28"/>
      <c r="W16" s="28"/>
    </row>
    <row r="17" spans="1:23" s="165" customFormat="1" ht="17.25" customHeight="1">
      <c r="A17" s="31"/>
      <c r="B17" s="389" t="s">
        <v>70</v>
      </c>
      <c r="C17" s="237">
        <v>0</v>
      </c>
      <c r="D17" s="390">
        <v>0</v>
      </c>
      <c r="E17" s="390">
        <v>0</v>
      </c>
      <c r="F17" s="390">
        <v>0</v>
      </c>
      <c r="G17" s="390">
        <v>0</v>
      </c>
      <c r="H17" s="390">
        <v>0</v>
      </c>
      <c r="I17" s="391">
        <v>0</v>
      </c>
      <c r="J17" s="390">
        <v>0</v>
      </c>
      <c r="K17" s="390">
        <v>1</v>
      </c>
      <c r="L17" s="390">
        <v>605801</v>
      </c>
      <c r="M17" s="390">
        <v>0</v>
      </c>
      <c r="N17" s="390">
        <v>0</v>
      </c>
      <c r="O17" s="390">
        <v>1</v>
      </c>
      <c r="P17" s="390">
        <v>605801</v>
      </c>
      <c r="Q17" s="239">
        <v>44000159</v>
      </c>
      <c r="R17" s="28"/>
      <c r="S17" s="28"/>
      <c r="T17" s="28"/>
      <c r="U17" s="28"/>
      <c r="V17" s="28"/>
      <c r="W17" s="28"/>
    </row>
    <row r="18" spans="1:23" s="164" customFormat="1" ht="18.75" customHeight="1" thickBot="1">
      <c r="A18" s="31"/>
      <c r="B18" s="555" t="s">
        <v>25</v>
      </c>
      <c r="C18" s="556">
        <v>3</v>
      </c>
      <c r="D18" s="557">
        <v>397171</v>
      </c>
      <c r="E18" s="557">
        <v>0</v>
      </c>
      <c r="F18" s="558">
        <v>0</v>
      </c>
      <c r="G18" s="558">
        <v>0</v>
      </c>
      <c r="H18" s="558">
        <v>0</v>
      </c>
      <c r="I18" s="558">
        <v>0</v>
      </c>
      <c r="J18" s="557">
        <v>0</v>
      </c>
      <c r="K18" s="558">
        <v>4</v>
      </c>
      <c r="L18" s="558">
        <v>1605395</v>
      </c>
      <c r="M18" s="558">
        <v>0</v>
      </c>
      <c r="N18" s="558">
        <v>0</v>
      </c>
      <c r="O18" s="558">
        <v>7</v>
      </c>
      <c r="P18" s="558">
        <v>2002566</v>
      </c>
      <c r="Q18" s="237">
        <v>720750</v>
      </c>
      <c r="R18" s="28"/>
      <c r="S18" s="28"/>
      <c r="T18" s="33"/>
      <c r="U18" s="28"/>
      <c r="V18" s="28"/>
      <c r="W18" s="28"/>
    </row>
    <row r="19" spans="1:23" s="165" customFormat="1" ht="16.5" customHeight="1" thickBot="1">
      <c r="A19" s="31"/>
      <c r="B19" s="559" t="s">
        <v>0</v>
      </c>
      <c r="C19" s="560">
        <f t="shared" ref="C19:P19" si="0">SUM(C5:C18)</f>
        <v>3</v>
      </c>
      <c r="D19" s="561">
        <f t="shared" si="0"/>
        <v>397171</v>
      </c>
      <c r="E19" s="561">
        <f t="shared" si="0"/>
        <v>7</v>
      </c>
      <c r="F19" s="561">
        <f t="shared" si="0"/>
        <v>10355664</v>
      </c>
      <c r="G19" s="561">
        <f t="shared" si="0"/>
        <v>16</v>
      </c>
      <c r="H19" s="561">
        <f t="shared" si="0"/>
        <v>23504511</v>
      </c>
      <c r="I19" s="562">
        <f t="shared" si="0"/>
        <v>141</v>
      </c>
      <c r="J19" s="561">
        <f t="shared" si="0"/>
        <v>258281351</v>
      </c>
      <c r="K19" s="561">
        <f t="shared" si="0"/>
        <v>48</v>
      </c>
      <c r="L19" s="561">
        <f t="shared" si="0"/>
        <v>100548004</v>
      </c>
      <c r="M19" s="561">
        <f t="shared" si="0"/>
        <v>1</v>
      </c>
      <c r="N19" s="561">
        <f t="shared" si="0"/>
        <v>825347</v>
      </c>
      <c r="O19" s="561">
        <f t="shared" si="0"/>
        <v>216</v>
      </c>
      <c r="P19" s="561">
        <f t="shared" si="0"/>
        <v>393912048</v>
      </c>
      <c r="Q19" s="235">
        <v>243747</v>
      </c>
      <c r="R19" s="28"/>
      <c r="S19" s="28"/>
      <c r="T19" s="28"/>
      <c r="U19" s="28"/>
      <c r="V19" s="28"/>
      <c r="W19" s="28"/>
    </row>
    <row r="20" spans="1:23" s="164" customFormat="1" ht="16.5" customHeight="1" thickTop="1">
      <c r="A20" s="31"/>
      <c r="B20" s="612"/>
      <c r="C20" s="612"/>
      <c r="D20" s="612"/>
      <c r="E20" s="612"/>
      <c r="F20" s="612"/>
      <c r="G20" s="612"/>
      <c r="H20" s="29"/>
      <c r="I20" s="232"/>
      <c r="J20" s="29"/>
      <c r="K20" s="241"/>
      <c r="L20" s="242"/>
      <c r="M20" s="242"/>
      <c r="N20" s="242"/>
      <c r="O20" s="242"/>
      <c r="P20" s="242"/>
      <c r="Q20" s="238">
        <v>1382347</v>
      </c>
      <c r="R20" s="28"/>
      <c r="S20" s="28"/>
      <c r="T20" s="28"/>
      <c r="U20" s="28"/>
      <c r="V20" s="28"/>
      <c r="W20" s="28"/>
    </row>
    <row r="21" spans="1:23" s="165" customFormat="1" ht="16.5" customHeight="1" thickBot="1">
      <c r="A21" s="31"/>
      <c r="B21" s="80"/>
      <c r="C21" s="80"/>
      <c r="D21" s="80"/>
      <c r="E21" s="28"/>
      <c r="F21" s="28"/>
      <c r="G21" s="28"/>
      <c r="H21" s="222"/>
      <c r="I21" s="42"/>
      <c r="J21" s="28"/>
      <c r="K21"/>
      <c r="L21"/>
      <c r="M21"/>
      <c r="N21"/>
      <c r="O21"/>
      <c r="P21"/>
      <c r="Q21" s="237">
        <v>789248</v>
      </c>
      <c r="R21" s="28"/>
      <c r="S21" s="28"/>
      <c r="T21" s="28"/>
      <c r="U21" s="28"/>
      <c r="V21" s="28"/>
      <c r="W21" s="28"/>
    </row>
    <row r="22" spans="1:23" s="40" customFormat="1" ht="16.5" customHeight="1" thickBot="1">
      <c r="A22" s="28"/>
      <c r="B22" s="80"/>
      <c r="C22" s="80"/>
      <c r="D22" s="80"/>
      <c r="E22" s="28"/>
      <c r="F22" s="28"/>
      <c r="G22" s="43"/>
      <c r="H22" s="43"/>
      <c r="I22" s="42"/>
      <c r="J22" s="28"/>
      <c r="K22"/>
      <c r="L22"/>
      <c r="M22"/>
      <c r="N22"/>
      <c r="O22"/>
      <c r="P22" s="8"/>
      <c r="Q22" s="240">
        <f>F19+H19+J19+L19</f>
        <v>392689530</v>
      </c>
      <c r="R22" s="28"/>
      <c r="S22" s="28"/>
      <c r="T22" s="28"/>
      <c r="U22" s="28"/>
      <c r="V22" s="28"/>
      <c r="W22" s="28"/>
    </row>
    <row r="23" spans="1:23" ht="16.5" customHeight="1" thickTop="1">
      <c r="Q23" s="242"/>
    </row>
    <row r="24" spans="1:23" ht="27.75" customHeight="1"/>
    <row r="25" spans="1:23" ht="25.5" customHeight="1">
      <c r="I25" s="44"/>
      <c r="Q25" s="8"/>
    </row>
    <row r="26" spans="1:23" ht="21.95" customHeight="1">
      <c r="I26" s="45"/>
      <c r="J26" s="41"/>
    </row>
    <row r="27" spans="1:23" ht="21.95" customHeight="1">
      <c r="F27" s="46"/>
    </row>
  </sheetData>
  <mergeCells count="10">
    <mergeCell ref="B1:P1"/>
    <mergeCell ref="O3:Q3"/>
    <mergeCell ref="B20:G20"/>
    <mergeCell ref="I3:J3"/>
    <mergeCell ref="K3:L3"/>
    <mergeCell ref="B3:B4"/>
    <mergeCell ref="E3:F3"/>
    <mergeCell ref="G3:H3"/>
    <mergeCell ref="C3:D3"/>
    <mergeCell ref="M3:N3"/>
  </mergeCells>
  <printOptions horizontalCentered="1"/>
  <pageMargins left="0.25" right="0.25" top="1.2" bottom="0.75" header="0.3" footer="0.3"/>
  <pageSetup paperSize="9" scale="75" orientation="landscape" r:id="rId1"/>
  <headerFooter>
    <oddFooter>&amp;C9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rightToLeft="1" view="pageBreakPreview" zoomScale="89" zoomScaleSheetLayoutView="89" workbookViewId="0">
      <selection activeCell="B4" sqref="B4"/>
    </sheetView>
  </sheetViews>
  <sheetFormatPr defaultRowHeight="21.95" customHeight="1"/>
  <cols>
    <col min="1" max="1" width="6.28515625" style="47" customWidth="1"/>
    <col min="2" max="2" width="14.5703125" style="82" customWidth="1"/>
    <col min="3" max="3" width="6" style="47" customWidth="1"/>
    <col min="4" max="4" width="12.42578125" style="47" bestFit="1" customWidth="1"/>
    <col min="5" max="5" width="7.7109375" style="47" customWidth="1"/>
    <col min="6" max="6" width="16" style="47" bestFit="1" customWidth="1"/>
    <col min="7" max="7" width="9" style="47" customWidth="1"/>
    <col min="8" max="8" width="14.28515625" style="47" bestFit="1" customWidth="1"/>
    <col min="9" max="9" width="9.28515625" style="47" customWidth="1"/>
    <col min="10" max="10" width="17.85546875" style="47" customWidth="1"/>
    <col min="11" max="11" width="7.85546875" style="47" customWidth="1"/>
    <col min="12" max="12" width="20.5703125" style="47" customWidth="1"/>
    <col min="13" max="16384" width="9.140625" style="47"/>
  </cols>
  <sheetData>
    <row r="2" spans="1:13" ht="45.75" customHeight="1"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</row>
    <row r="3" spans="1:13" ht="21.95" customHeight="1">
      <c r="B3" s="584" t="s">
        <v>173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3" ht="21.95" customHeight="1" thickBot="1">
      <c r="B4" s="81" t="s">
        <v>202</v>
      </c>
      <c r="C4" s="71"/>
      <c r="D4" s="71"/>
      <c r="E4" s="71"/>
      <c r="F4" s="71"/>
      <c r="G4" s="71"/>
      <c r="H4" s="71"/>
      <c r="I4" s="71"/>
      <c r="J4" s="71"/>
      <c r="K4" s="71"/>
      <c r="L4" s="198" t="s">
        <v>44</v>
      </c>
    </row>
    <row r="5" spans="1:13" ht="21.95" customHeight="1" thickTop="1">
      <c r="B5" s="617" t="s">
        <v>60</v>
      </c>
      <c r="C5" s="619" t="s">
        <v>61</v>
      </c>
      <c r="D5" s="619"/>
      <c r="E5" s="619" t="s">
        <v>62</v>
      </c>
      <c r="F5" s="619"/>
      <c r="G5" s="619" t="s">
        <v>63</v>
      </c>
      <c r="H5" s="619"/>
      <c r="I5" s="619" t="s">
        <v>35</v>
      </c>
      <c r="J5" s="619"/>
      <c r="K5" s="619" t="s">
        <v>0</v>
      </c>
      <c r="L5" s="619"/>
    </row>
    <row r="6" spans="1:13" ht="21.95" customHeight="1" thickBot="1">
      <c r="B6" s="618"/>
      <c r="C6" s="490" t="s">
        <v>8</v>
      </c>
      <c r="D6" s="491" t="s">
        <v>9</v>
      </c>
      <c r="E6" s="490" t="s">
        <v>8</v>
      </c>
      <c r="F6" s="491" t="s">
        <v>9</v>
      </c>
      <c r="G6" s="490" t="s">
        <v>8</v>
      </c>
      <c r="H6" s="491" t="s">
        <v>9</v>
      </c>
      <c r="I6" s="490" t="s">
        <v>8</v>
      </c>
      <c r="J6" s="491" t="s">
        <v>9</v>
      </c>
      <c r="K6" s="490" t="s">
        <v>8</v>
      </c>
      <c r="L6" s="491" t="s">
        <v>9</v>
      </c>
    </row>
    <row r="7" spans="1:13" ht="18.75" customHeight="1" thickTop="1">
      <c r="B7" s="181" t="s">
        <v>94</v>
      </c>
      <c r="C7" s="203">
        <v>4</v>
      </c>
      <c r="D7" s="204">
        <v>2157280</v>
      </c>
      <c r="E7" s="203">
        <v>97</v>
      </c>
      <c r="F7" s="204">
        <v>32811233</v>
      </c>
      <c r="G7" s="203">
        <v>14</v>
      </c>
      <c r="H7" s="204">
        <v>16154112</v>
      </c>
      <c r="I7" s="203">
        <v>0</v>
      </c>
      <c r="J7" s="204">
        <v>0</v>
      </c>
      <c r="K7" s="203">
        <v>115</v>
      </c>
      <c r="L7" s="204">
        <v>51122625</v>
      </c>
    </row>
    <row r="8" spans="1:13" ht="16.5" customHeight="1">
      <c r="B8" s="331" t="s">
        <v>12</v>
      </c>
      <c r="C8" s="332">
        <v>0</v>
      </c>
      <c r="D8" s="332">
        <v>0</v>
      </c>
      <c r="E8" s="332">
        <v>14</v>
      </c>
      <c r="F8" s="332">
        <v>24220260</v>
      </c>
      <c r="G8" s="332">
        <v>2</v>
      </c>
      <c r="H8" s="332">
        <v>1713505</v>
      </c>
      <c r="I8" s="332">
        <v>1</v>
      </c>
      <c r="J8" s="332">
        <v>5786871</v>
      </c>
      <c r="K8" s="332">
        <v>17</v>
      </c>
      <c r="L8" s="332">
        <v>31720636</v>
      </c>
    </row>
    <row r="9" spans="1:13" ht="16.5" customHeight="1">
      <c r="B9" s="181" t="s">
        <v>1</v>
      </c>
      <c r="C9" s="203">
        <v>0</v>
      </c>
      <c r="D9" s="204">
        <v>0</v>
      </c>
      <c r="E9" s="203">
        <v>35</v>
      </c>
      <c r="F9" s="204">
        <v>109070125</v>
      </c>
      <c r="G9" s="203">
        <v>4</v>
      </c>
      <c r="H9" s="204">
        <v>3051040</v>
      </c>
      <c r="I9" s="203">
        <v>2</v>
      </c>
      <c r="J9" s="204">
        <v>507502</v>
      </c>
      <c r="K9" s="203">
        <v>41</v>
      </c>
      <c r="L9" s="204">
        <v>112628667</v>
      </c>
    </row>
    <row r="10" spans="1:13" s="167" customFormat="1" ht="16.5" customHeight="1">
      <c r="B10" s="331" t="s">
        <v>77</v>
      </c>
      <c r="C10" s="332">
        <v>2</v>
      </c>
      <c r="D10" s="332">
        <v>1699866</v>
      </c>
      <c r="E10" s="332">
        <v>25</v>
      </c>
      <c r="F10" s="332">
        <v>110501136</v>
      </c>
      <c r="G10" s="332">
        <v>1</v>
      </c>
      <c r="H10" s="332">
        <v>691032</v>
      </c>
      <c r="I10" s="332">
        <v>6</v>
      </c>
      <c r="J10" s="332">
        <v>7146114</v>
      </c>
      <c r="K10" s="332">
        <v>34</v>
      </c>
      <c r="L10" s="332">
        <v>120038148</v>
      </c>
    </row>
    <row r="11" spans="1:13" s="168" customFormat="1" ht="16.5" customHeight="1">
      <c r="A11" s="167"/>
      <c r="B11" s="181" t="s">
        <v>2</v>
      </c>
      <c r="C11" s="203">
        <v>0</v>
      </c>
      <c r="D11" s="204">
        <v>0</v>
      </c>
      <c r="E11" s="203">
        <v>12</v>
      </c>
      <c r="F11" s="204">
        <v>32652870</v>
      </c>
      <c r="G11" s="203">
        <v>14</v>
      </c>
      <c r="H11" s="204">
        <v>1029727</v>
      </c>
      <c r="I11" s="203">
        <v>5</v>
      </c>
      <c r="J11" s="204">
        <v>9872235</v>
      </c>
      <c r="K11" s="203">
        <v>31</v>
      </c>
      <c r="L11" s="204">
        <v>43554832</v>
      </c>
      <c r="M11" s="167"/>
    </row>
    <row r="12" spans="1:13" s="167" customFormat="1" ht="16.5" customHeight="1">
      <c r="B12" s="331" t="s">
        <v>3</v>
      </c>
      <c r="C12" s="332">
        <v>0</v>
      </c>
      <c r="D12" s="332">
        <v>0</v>
      </c>
      <c r="E12" s="332">
        <v>7</v>
      </c>
      <c r="F12" s="332">
        <v>9921291</v>
      </c>
      <c r="G12" s="332">
        <v>2</v>
      </c>
      <c r="H12" s="332">
        <v>2948329</v>
      </c>
      <c r="I12" s="332">
        <v>3</v>
      </c>
      <c r="J12" s="332">
        <v>5853994</v>
      </c>
      <c r="K12" s="332">
        <v>12</v>
      </c>
      <c r="L12" s="332">
        <v>18723614</v>
      </c>
    </row>
    <row r="13" spans="1:13" s="167" customFormat="1" ht="16.5" customHeight="1">
      <c r="B13" s="181" t="s">
        <v>78</v>
      </c>
      <c r="C13" s="204">
        <v>0</v>
      </c>
      <c r="D13" s="204">
        <v>0</v>
      </c>
      <c r="E13" s="204">
        <v>6</v>
      </c>
      <c r="F13" s="204">
        <v>7274222</v>
      </c>
      <c r="G13" s="204">
        <v>7</v>
      </c>
      <c r="H13" s="204">
        <v>5965191</v>
      </c>
      <c r="I13" s="204">
        <v>7</v>
      </c>
      <c r="J13" s="204">
        <v>11392008</v>
      </c>
      <c r="K13" s="204">
        <v>20</v>
      </c>
      <c r="L13" s="204">
        <v>24631421</v>
      </c>
    </row>
    <row r="14" spans="1:13" ht="16.5" customHeight="1">
      <c r="A14" s="167"/>
      <c r="B14" s="457" t="s">
        <v>4</v>
      </c>
      <c r="C14" s="458">
        <v>0</v>
      </c>
      <c r="D14" s="459">
        <v>0</v>
      </c>
      <c r="E14" s="458">
        <v>10</v>
      </c>
      <c r="F14" s="459">
        <v>1035062725</v>
      </c>
      <c r="G14" s="458">
        <v>6</v>
      </c>
      <c r="H14" s="459">
        <v>29872328</v>
      </c>
      <c r="I14" s="458">
        <v>0</v>
      </c>
      <c r="J14" s="459">
        <v>0</v>
      </c>
      <c r="K14" s="458">
        <v>16</v>
      </c>
      <c r="L14" s="459">
        <v>1064935053</v>
      </c>
      <c r="M14" s="167"/>
    </row>
    <row r="15" spans="1:13" s="168" customFormat="1" ht="16.5" customHeight="1">
      <c r="A15" s="167"/>
      <c r="B15" s="468" t="s">
        <v>79</v>
      </c>
      <c r="C15" s="469">
        <v>0</v>
      </c>
      <c r="D15" s="469">
        <v>0</v>
      </c>
      <c r="E15" s="469">
        <v>1</v>
      </c>
      <c r="F15" s="469">
        <v>1486750</v>
      </c>
      <c r="G15" s="469">
        <v>0</v>
      </c>
      <c r="H15" s="469">
        <v>0</v>
      </c>
      <c r="I15" s="469">
        <v>0</v>
      </c>
      <c r="J15" s="469">
        <v>0</v>
      </c>
      <c r="K15" s="469">
        <v>1</v>
      </c>
      <c r="L15" s="469">
        <v>1486750</v>
      </c>
      <c r="M15" s="167"/>
    </row>
    <row r="16" spans="1:13" s="168" customFormat="1" ht="16.5" customHeight="1">
      <c r="A16" s="167"/>
      <c r="B16" s="465" t="s">
        <v>174</v>
      </c>
      <c r="C16" s="466">
        <v>0</v>
      </c>
      <c r="D16" s="466">
        <v>0</v>
      </c>
      <c r="E16" s="466">
        <v>5</v>
      </c>
      <c r="F16" s="466">
        <v>6806435</v>
      </c>
      <c r="G16" s="466">
        <v>1</v>
      </c>
      <c r="H16" s="466">
        <v>19211910</v>
      </c>
      <c r="I16" s="466">
        <v>0</v>
      </c>
      <c r="J16" s="466">
        <v>0</v>
      </c>
      <c r="K16" s="466">
        <v>6</v>
      </c>
      <c r="L16" s="466">
        <v>26018345</v>
      </c>
      <c r="M16" s="167"/>
    </row>
    <row r="17" spans="1:13" s="168" customFormat="1" ht="16.5" customHeight="1">
      <c r="A17" s="167"/>
      <c r="B17" s="181" t="s">
        <v>69</v>
      </c>
      <c r="C17" s="203">
        <v>0</v>
      </c>
      <c r="D17" s="204">
        <v>0</v>
      </c>
      <c r="E17" s="203">
        <v>15</v>
      </c>
      <c r="F17" s="204">
        <v>23060622</v>
      </c>
      <c r="G17" s="203">
        <v>0</v>
      </c>
      <c r="H17" s="204">
        <v>0</v>
      </c>
      <c r="I17" s="203">
        <v>2</v>
      </c>
      <c r="J17" s="204">
        <v>18320714</v>
      </c>
      <c r="K17" s="203">
        <v>17</v>
      </c>
      <c r="L17" s="204">
        <v>41381336</v>
      </c>
      <c r="M17" s="167"/>
    </row>
    <row r="18" spans="1:13" s="167" customFormat="1" ht="16.5" customHeight="1">
      <c r="B18" s="457" t="s">
        <v>5</v>
      </c>
      <c r="C18" s="458">
        <v>0</v>
      </c>
      <c r="D18" s="459">
        <v>0</v>
      </c>
      <c r="E18" s="458">
        <v>5</v>
      </c>
      <c r="F18" s="459">
        <v>16429961</v>
      </c>
      <c r="G18" s="458">
        <v>1</v>
      </c>
      <c r="H18" s="459">
        <v>266686</v>
      </c>
      <c r="I18" s="458">
        <v>1</v>
      </c>
      <c r="J18" s="459">
        <v>336536</v>
      </c>
      <c r="K18" s="458">
        <v>7</v>
      </c>
      <c r="L18" s="459">
        <v>17033183</v>
      </c>
    </row>
    <row r="19" spans="1:13" s="168" customFormat="1" ht="16.5" customHeight="1" thickBot="1">
      <c r="A19" s="167"/>
      <c r="B19" s="460" t="s">
        <v>6</v>
      </c>
      <c r="C19" s="461">
        <v>0</v>
      </c>
      <c r="D19" s="461">
        <v>0</v>
      </c>
      <c r="E19" s="461">
        <v>8</v>
      </c>
      <c r="F19" s="461">
        <v>9121847</v>
      </c>
      <c r="G19" s="461">
        <v>5</v>
      </c>
      <c r="H19" s="461">
        <v>9116506</v>
      </c>
      <c r="I19" s="461">
        <v>5</v>
      </c>
      <c r="J19" s="461">
        <v>2510617</v>
      </c>
      <c r="K19" s="461">
        <v>18</v>
      </c>
      <c r="L19" s="461">
        <v>20748970</v>
      </c>
      <c r="M19" s="167"/>
    </row>
    <row r="20" spans="1:13" s="167" customFormat="1" ht="16.5" customHeight="1" thickBot="1">
      <c r="B20" s="462" t="s">
        <v>0</v>
      </c>
      <c r="C20" s="463">
        <f t="shared" ref="C20:L20" si="0">SUM(C7:C19)</f>
        <v>6</v>
      </c>
      <c r="D20" s="464">
        <f t="shared" si="0"/>
        <v>3857146</v>
      </c>
      <c r="E20" s="463">
        <f t="shared" si="0"/>
        <v>240</v>
      </c>
      <c r="F20" s="464">
        <f t="shared" si="0"/>
        <v>1418419477</v>
      </c>
      <c r="G20" s="463">
        <f t="shared" si="0"/>
        <v>57</v>
      </c>
      <c r="H20" s="464">
        <f t="shared" si="0"/>
        <v>90020366</v>
      </c>
      <c r="I20" s="463">
        <f t="shared" si="0"/>
        <v>32</v>
      </c>
      <c r="J20" s="464">
        <f t="shared" si="0"/>
        <v>61726591</v>
      </c>
      <c r="K20" s="463">
        <f t="shared" si="0"/>
        <v>335</v>
      </c>
      <c r="L20" s="464">
        <f t="shared" si="0"/>
        <v>1574023580</v>
      </c>
    </row>
    <row r="21" spans="1:13" ht="21.95" customHeight="1" thickTop="1"/>
    <row r="22" spans="1:13" ht="21.95" customHeight="1">
      <c r="G22" s="224"/>
    </row>
    <row r="23" spans="1:13" ht="21.95" customHeight="1">
      <c r="L23" s="244"/>
    </row>
    <row r="24" spans="1:13" ht="21.95" customHeight="1">
      <c r="L24" s="246"/>
    </row>
    <row r="33" spans="9:9" ht="21.95" customHeight="1">
      <c r="I33" s="48"/>
    </row>
  </sheetData>
  <mergeCells count="8">
    <mergeCell ref="B2:L2"/>
    <mergeCell ref="B5:B6"/>
    <mergeCell ref="C5:D5"/>
    <mergeCell ref="I5:J5"/>
    <mergeCell ref="B3:L3"/>
    <mergeCell ref="E5:F5"/>
    <mergeCell ref="G5:H5"/>
    <mergeCell ref="K5:L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2" orientation="landscape" r:id="rId1"/>
  <headerFooter>
    <oddFooter>&amp;C&amp;14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27</vt:i4>
      </vt:variant>
    </vt:vector>
  </HeadingPairs>
  <TitlesOfParts>
    <vt:vector size="59" baseType="lpstr">
      <vt:lpstr>جدول20)</vt:lpstr>
      <vt:lpstr>جدول 1</vt:lpstr>
      <vt:lpstr>جدول 2</vt:lpstr>
      <vt:lpstr>جدول 3</vt:lpstr>
      <vt:lpstr>جدول 4</vt:lpstr>
      <vt:lpstr>جدول 5</vt:lpstr>
      <vt:lpstr>جدول 6</vt:lpstr>
      <vt:lpstr>جدول 7</vt:lpstr>
      <vt:lpstr>جدول 8</vt:lpstr>
      <vt:lpstr>جدول 9</vt:lpstr>
      <vt:lpstr>جدول10</vt:lpstr>
      <vt:lpstr>تابع جدول 10</vt:lpstr>
      <vt:lpstr>جدول 11</vt:lpstr>
      <vt:lpstr>تابع جدول 11</vt:lpstr>
      <vt:lpstr>جدول 12</vt:lpstr>
      <vt:lpstr>جدول 13</vt:lpstr>
      <vt:lpstr>نينوى</vt:lpstr>
      <vt:lpstr>كركوك </vt:lpstr>
      <vt:lpstr>ديالى</vt:lpstr>
      <vt:lpstr>الانبار</vt:lpstr>
      <vt:lpstr>بغداد</vt:lpstr>
      <vt:lpstr>بابل</vt:lpstr>
      <vt:lpstr>كربلاء</vt:lpstr>
      <vt:lpstr>واسط</vt:lpstr>
      <vt:lpstr>صلاح الدين</vt:lpstr>
      <vt:lpstr>النجف</vt:lpstr>
      <vt:lpstr>القادسية</vt:lpstr>
      <vt:lpstr>المثنى</vt:lpstr>
      <vt:lpstr>ذي قار</vt:lpstr>
      <vt:lpstr>ميسان</vt:lpstr>
      <vt:lpstr>البصرة</vt:lpstr>
      <vt:lpstr>Sheet1</vt:lpstr>
      <vt:lpstr>الانبار!Print_Area</vt:lpstr>
      <vt:lpstr>البصرة!Print_Area</vt:lpstr>
      <vt:lpstr>القادسية!Print_Area</vt:lpstr>
      <vt:lpstr>النجف!Print_Area</vt:lpstr>
      <vt:lpstr>بابل!Print_Area</vt:lpstr>
      <vt:lpstr>بغداد!Print_Area</vt:lpstr>
      <vt:lpstr>'تابع جدول 10'!Print_Area</vt:lpstr>
      <vt:lpstr>'تابع جدول 11'!Print_Area</vt:lpstr>
      <vt:lpstr>'جدول 1'!Print_Area</vt:lpstr>
      <vt:lpstr>'جدول 11'!Print_Area</vt:lpstr>
      <vt:lpstr>'جدول 12'!Print_Area</vt:lpstr>
      <vt:lpstr>'جدول 13'!Print_Area</vt:lpstr>
      <vt:lpstr>'جدول 2'!Print_Area</vt:lpstr>
      <vt:lpstr>'جدول 3'!Print_Area</vt:lpstr>
      <vt:lpstr>'جدول 4'!Print_Area</vt:lpstr>
      <vt:lpstr>'جدول 5'!Print_Area</vt:lpstr>
      <vt:lpstr>'جدول 6'!Print_Area</vt:lpstr>
      <vt:lpstr>'جدول 7'!Print_Area</vt:lpstr>
      <vt:lpstr>'جدول 8'!Print_Area</vt:lpstr>
      <vt:lpstr>'جدول 9'!Print_Area</vt:lpstr>
      <vt:lpstr>جدول10!Print_Area</vt:lpstr>
      <vt:lpstr>ديالى!Print_Area</vt:lpstr>
      <vt:lpstr>'ذي قار'!Print_Area</vt:lpstr>
      <vt:lpstr>'صلاح الدين'!Print_Area</vt:lpstr>
      <vt:lpstr>كربلاء!Print_Area</vt:lpstr>
      <vt:lpstr>ميسان!Print_Area</vt:lpstr>
      <vt:lpstr>واسط!Print_Area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Mohammad</dc:creator>
  <cp:lastModifiedBy>Maher</cp:lastModifiedBy>
  <cp:lastPrinted>2021-04-25T06:46:11Z</cp:lastPrinted>
  <dcterms:created xsi:type="dcterms:W3CDTF">2016-04-18T07:27:42Z</dcterms:created>
  <dcterms:modified xsi:type="dcterms:W3CDTF">2021-05-25T05:29:04Z</dcterms:modified>
</cp:coreProperties>
</file>